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" windowWidth="12240" windowHeight="9240" firstSheet="1" activeTab="2"/>
  </bookViews>
  <sheets>
    <sheet name="QCI" sheetId="1" state="hidden" r:id="rId1"/>
    <sheet name="Planilha" sheetId="2" r:id="rId2"/>
    <sheet name="Cronograma" sheetId="3" r:id="rId3"/>
    <sheet name="Memória de cálculo" sheetId="4" r:id="rId4"/>
    <sheet name="Plan6" sheetId="5" r:id="rId5"/>
    <sheet name="Plan7" sheetId="6" r:id="rId6"/>
    <sheet name="Plan8" sheetId="7" r:id="rId7"/>
    <sheet name="Plan9" sheetId="8" r:id="rId8"/>
    <sheet name="Plan10" sheetId="9" r:id="rId9"/>
    <sheet name="Plan11" sheetId="10" r:id="rId10"/>
    <sheet name="Plan12" sheetId="11" r:id="rId11"/>
    <sheet name="Plan13" sheetId="12" r:id="rId12"/>
    <sheet name="Plan14" sheetId="13" r:id="rId13"/>
    <sheet name="Plan15" sheetId="14" r:id="rId14"/>
    <sheet name="Plan16" sheetId="15" r:id="rId15"/>
  </sheets>
  <definedNames>
    <definedName name="_xlnm.Print_Area" localSheetId="2">'Cronograma'!$A$1:$Q$43</definedName>
    <definedName name="_xlnm.Print_Area" localSheetId="3">'Memória de cálculo'!$A$1:$G$41</definedName>
    <definedName name="_xlnm.Print_Area" localSheetId="1">'Planilha'!$A$1:$G$61</definedName>
    <definedName name="_xlnm.Print_Area" localSheetId="0">'QCI'!$A$1:$F$35</definedName>
    <definedName name="_xlnm.Print_Titles" localSheetId="3">'Memória de cálculo'!$1:$9</definedName>
    <definedName name="_xlnm.Print_Titles" localSheetId="1">'Planilha'!$1:$9</definedName>
  </definedNames>
  <calcPr fullCalcOnLoad="1"/>
</workbook>
</file>

<file path=xl/sharedStrings.xml><?xml version="1.0" encoding="utf-8"?>
<sst xmlns="http://schemas.openxmlformats.org/spreadsheetml/2006/main" count="338" uniqueCount="168">
  <si>
    <t>ETAPAS</t>
  </si>
  <si>
    <t>Item</t>
  </si>
  <si>
    <t>1ª Medição</t>
  </si>
  <si>
    <t>2ª Medição</t>
  </si>
  <si>
    <t>Prev.%</t>
  </si>
  <si>
    <t>Valor Previsto</t>
  </si>
  <si>
    <t>Exec.%</t>
  </si>
  <si>
    <t>Valor Medido</t>
  </si>
  <si>
    <t>Valor medido</t>
  </si>
  <si>
    <t>Estruturas</t>
  </si>
  <si>
    <t>Pavimentações</t>
  </si>
  <si>
    <t>Cobertura</t>
  </si>
  <si>
    <t>TOTAL</t>
  </si>
  <si>
    <t>ITEM</t>
  </si>
  <si>
    <t>DESCRIÇÃO</t>
  </si>
  <si>
    <t>UNID.</t>
  </si>
  <si>
    <t>QUANT.</t>
  </si>
  <si>
    <t>VALOR UNIT.</t>
  </si>
  <si>
    <t>VALOR TOTAL</t>
  </si>
  <si>
    <t>m²</t>
  </si>
  <si>
    <t>m³</t>
  </si>
  <si>
    <t>m</t>
  </si>
  <si>
    <t>1.2</t>
  </si>
  <si>
    <t>1.3</t>
  </si>
  <si>
    <t>1.4</t>
  </si>
  <si>
    <t xml:space="preserve">                       REPÚBLICA  FEDERATIVA DO BRASIL</t>
  </si>
  <si>
    <t xml:space="preserve">                       ESTADO  DO     RIO      DE     JANEIRO</t>
  </si>
  <si>
    <t xml:space="preserve">                       Prefeitura   Municipal  de  Santa  Maria  Madalena</t>
  </si>
  <si>
    <t>1.1</t>
  </si>
  <si>
    <t xml:space="preserve">                                           Prefeitura   Municipal  de  Santa  Maria  Madalena</t>
  </si>
  <si>
    <t xml:space="preserve">                                           ESTADO  DO     RIO      DE     JANEIRO</t>
  </si>
  <si>
    <t xml:space="preserve">                                           REPÚBLICA  FEDERATIVA DO BRASIL</t>
  </si>
  <si>
    <t>Pinturas</t>
  </si>
  <si>
    <t>3ª Medição</t>
  </si>
  <si>
    <t>Revestimento cerâmico</t>
  </si>
  <si>
    <t>4ª Medição</t>
  </si>
  <si>
    <t>Obra: "Construção do ginásio poliesportivo da Agulha dos Leais, 3º Distrito de Santa Maria Madalena, RJ."</t>
  </si>
  <si>
    <t>Esquadrias e cobogó</t>
  </si>
  <si>
    <t>Descrição</t>
  </si>
  <si>
    <t>Recurso da União</t>
  </si>
  <si>
    <t>Contrapartida</t>
  </si>
  <si>
    <t>Outras Fontes</t>
  </si>
  <si>
    <t>Total</t>
  </si>
  <si>
    <t>Serviços preliminares</t>
  </si>
  <si>
    <t>Alvenaris e andaimes</t>
  </si>
  <si>
    <t>Instalações elétricas/SPDA/ Inc.</t>
  </si>
  <si>
    <t>Instalaçoes hidro-sanitárias</t>
  </si>
  <si>
    <t>Alambrados e acessórios</t>
  </si>
  <si>
    <t>QUADRO DE COMPOSIÇÃO DE INVESTIMENTO  Q.C.I COM BDI DE 15% - ANEXO 15</t>
  </si>
  <si>
    <t>CÓDIGO SINAPI</t>
  </si>
  <si>
    <t>74209/1</t>
  </si>
  <si>
    <t>Sub-total</t>
  </si>
  <si>
    <t>Serviços Preliminares e Sinalização</t>
  </si>
  <si>
    <t>Movimento de Terra</t>
  </si>
  <si>
    <t>mês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</si>
  <si>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</si>
  <si>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</si>
  <si>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</si>
  <si>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</si>
  <si>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</si>
  <si>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</si>
  <si>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</si>
  <si>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</si>
  <si>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</si>
  <si>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</si>
  <si>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</si>
  <si>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</si>
  <si>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</si>
  <si>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</si>
  <si>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</si>
  <si>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</si>
  <si>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</si>
  <si>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</si>
  <si>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74205/1</t>
  </si>
  <si>
    <t>73891/1</t>
  </si>
  <si>
    <t>74010/1</t>
  </si>
  <si>
    <t>h</t>
  </si>
  <si>
    <t>m³xkm</t>
  </si>
  <si>
    <t>Galerias e conexos</t>
  </si>
  <si>
    <t>1.3.1</t>
  </si>
  <si>
    <t>1.3.2</t>
  </si>
  <si>
    <t>1.3.3</t>
  </si>
  <si>
    <t>1.3.4</t>
  </si>
  <si>
    <t>1.3.5</t>
  </si>
  <si>
    <t>1.3.6</t>
  </si>
  <si>
    <t>unid</t>
  </si>
  <si>
    <t>Bases, pavimentos e meio fio</t>
  </si>
  <si>
    <t>1.4.1</t>
  </si>
  <si>
    <t>1.4.2</t>
  </si>
  <si>
    <t>1.4.3</t>
  </si>
  <si>
    <t>COMP 01</t>
  </si>
  <si>
    <t>Total geral da planilha</t>
  </si>
  <si>
    <t>VALOR PREVISTO ACUMULADO</t>
  </si>
  <si>
    <t>Galerias e Conexos</t>
  </si>
  <si>
    <t>Bases, Pavimentos e Meio Fio</t>
  </si>
  <si>
    <t>VALOR EXECUTADO ACUMULADO</t>
  </si>
  <si>
    <t>Peso   %</t>
  </si>
  <si>
    <t>Execução de reservatório elevado de água (1000 litros), em canteiro de obra, apoiado em estrutura de madeira</t>
  </si>
  <si>
    <t>Placa esmaltada para identificação de nome de rua, dimensões 45x25cm, fornecimento e colocação</t>
  </si>
  <si>
    <t>Locação e nivelamento de rede coletora com auxílio de equipamento topográfico</t>
  </si>
  <si>
    <t>Escavação mecânica de material de 1ª categoria, proveniente de corte de subleito com trator de esteiras de 160hp</t>
  </si>
  <si>
    <t>Regularização e compactção de subleito até 20cm de espessura</t>
  </si>
  <si>
    <t>Escavação mecanizada de vala com profundidade até 1,50m, com retroescavadeira, largura até 1,50m, em solo de 1ª categoria</t>
  </si>
  <si>
    <t>Reaterro mecanizado de vala com retroescavadeira, largura até 1,50m, profundidade até 1,50m, com solo de 1ª categoria</t>
  </si>
  <si>
    <t>Aterro com areia e adensamento hidráulico</t>
  </si>
  <si>
    <t>Esgotamento com moto bomba autoescovante</t>
  </si>
  <si>
    <t>Carga e descarga mecânica de solo utilizando caminhão basculante de 6,00m³/16T e pá carregadeira sobre pneus</t>
  </si>
  <si>
    <t>Transporte com caminhão basculante de 6,00m³ em rodovia com leito natural</t>
  </si>
  <si>
    <t>Transporte comercial com caminhão basculante de 6,00m³ em rodovia em leito natural</t>
  </si>
  <si>
    <t>Tubo de concreto para rede coletora de água pluvial, diâmetro de 300mm, junta rígida, fornecimento e assentamento</t>
  </si>
  <si>
    <t>Tampão de ferro fundido articulado, classe B125, carga máxima 12,5T, redondo, tampa de 600mm, rede pluvial, p=chaminé, cx de areia/poço visita, assentado com argamassa de cimento e areia no traço 1:4, fornecimento e assentamento</t>
  </si>
  <si>
    <t>Execução e compactação de base com brita graduada simples, forneciemento e assentamento</t>
  </si>
  <si>
    <t>Placa de obra em chapa de aço galvanizado, fornecimento e assentamento</t>
  </si>
  <si>
    <t xml:space="preserve">MEMÓRIA </t>
  </si>
  <si>
    <t>Execução de um reservatório elevado</t>
  </si>
  <si>
    <t>73856/6</t>
  </si>
  <si>
    <t>5ª Medição</t>
  </si>
  <si>
    <t>Obra: Pavimentação em paralelepípedo nas Avenidas Otto Buschbaum e Osório Bersot, no Osório Bersot, 7º distrito de Santa Maria Madalena, RJ.</t>
  </si>
  <si>
    <t>Sinapi 02/2019.</t>
  </si>
  <si>
    <t>Locação de container 2,30x6,00m, alt. 2,50m para escritório, sem divisórias internas e sem sanitário</t>
  </si>
  <si>
    <t>Locação de container 2,30x6,00m, alt. 2,50m para sanitário com 4 bacias, 8 chuveiros, 1 lavatório e 1 mictório</t>
  </si>
  <si>
    <t>Obs.: Os valores unitários, estão com BDI de 20,73% de acordo com os parâmetros da CEF.</t>
  </si>
  <si>
    <t>Chapa em aço carbono 3/8" (colocação/uso/retirada), para passagem de veículo sobre vala, medida pela área da chapa em cada aplicação</t>
  </si>
  <si>
    <t>Placa de sinalização em chapa de aço nº16, com pintura refletiva</t>
  </si>
  <si>
    <t>PAVIMENTAÇÃO EM PARALELEPÍPEDO, NAS AVENIDAS OTTO BUSCHBAUM E OSÓRIO BERSOT, NO ÓSORIO BERSOT, 7° DISTRITO DE SANTA MARIA MADALENA, RJ</t>
  </si>
  <si>
    <t>Escavação manual de valas com profundidade menor ou igual a 1,50m</t>
  </si>
  <si>
    <t>Tubos e caixas</t>
  </si>
  <si>
    <t>Poço de visita circular para esgoto, em concreto pré-moldado, diâmetro interno de 1,00m, profundidade até 1,50m, excluindo tampão</t>
  </si>
  <si>
    <t>Caixa para ralo com grelha FOFO 135kg de alvenaria de bloco de concreto, revestida com argamassa no traço 1:4 internamente e base de concreto fck=10MPA</t>
  </si>
  <si>
    <t>Boca para bueiro simples tubular, diâmetro 600 mm, em concreto ciclópico, incluindo formas, escavação, reaterro e materiais</t>
  </si>
  <si>
    <t>Pavimentação em paralelepípedo sobre colchão de pó de pedra, com espessura de 10cm, com rejuntamento de betume e cascalhinho</t>
  </si>
  <si>
    <t>Meio fio de concreto, moldado in loco, com extrusora, 15cm de base e 30cm de altura</t>
  </si>
  <si>
    <t>6ª Medição</t>
  </si>
  <si>
    <t xml:space="preserve">VALOR EXECUTADO </t>
  </si>
  <si>
    <t>Duas placa de obra de 2,00x1,50m, uma para cada rua</t>
  </si>
  <si>
    <t>Locação durante os 6 meses de obra</t>
  </si>
  <si>
    <t>Chapa de aço carbono para passagem de veículos, 2,00x3,00mx6unidades, 3 chapas para cada rua</t>
  </si>
  <si>
    <t>Confecção e instalação de 20 placas com o nome das ruas, sendo 8 na Av. Otto Buschbaum e 12 na Av. Osório Bersot</t>
  </si>
  <si>
    <t>Locação e nivelamento das redes e das ruas, Av. Otto Buschbaum 147,00m e Av. Osório Bersot 166,00m</t>
  </si>
  <si>
    <t>Escavação mecânica com trator de esteira, com espessura de 0,25m, nas caixas das ruas para nivelar o paralelo, sempre respeitando as inclinações laterais das caixas de rua, Av. Otto Buschbaum 282,88m³  e Av. Osório Bersot 408,77m³</t>
  </si>
  <si>
    <t xml:space="preserve">Confecção e instalação de placa refletiva escrito PARE (0,50X0,50m), 4 na Av. Otto Buschbaum e 6 na Av. Osório Bersot </t>
  </si>
  <si>
    <t>Regularização de subleito nas Avenidas Otto Buschbaum 1.131,50m² e Osório Bersot 1.634,94 m²</t>
  </si>
  <si>
    <t xml:space="preserve">Escavação manual de valas com profundidade menor ou igual a 1,50m </t>
  </si>
  <si>
    <t>Escavação para execução dos PV's (1,20X1,20X1,50) e caixas de ralo (0,30X0,90X1,50) em todas as ruas. Área a escavar PV's (1,60X1,60X1,50), caixas de ralo (0,90X1,50X1,50), Av. Otto Buschbaum 2 PV's e 9 caixas de ralo e Av. Osório Bersot 2 PV's e 11 caixas de ralo</t>
  </si>
  <si>
    <t>Escavação mecânica de vala para assentamento dos yubos de Ø30. Volume estimado, Av. Otto Buschbaum (147X0,90X1,50) e Av. Osório Bersot (166X0,90X1,50)</t>
  </si>
  <si>
    <t xml:space="preserve">Reaterro e compactação mecânica. Av. Otto Buschbaum, tubos (0,9X1X147), PV's (0,4X4X1,5X2), cx's de ralo (0,6X4X1,5X9) e Av. Osório Bersot (0,9X1X166), PV's (0,4X4X1,5X2), cx's de ralo (0,6X4X1,5X11) </t>
  </si>
  <si>
    <t>Transporte do bota fora do item acima, DMT 5km</t>
  </si>
  <si>
    <t>Transporte da areia e da brita. Areia 118,74X1,10 (empolamento), brita 276,64X1,15 (empolamento) em ambos os transportes foi considerada uma distância média de 15km</t>
  </si>
  <si>
    <t>Quantidade de tubo de 30 nas Av. Otto Buschbaum 147,00m e Av. Osório Bersot 166,00m</t>
  </si>
  <si>
    <t>Quantidade de PV's nas Av. Otto Buschbaum 2 PV's e Av. Osório Bersot 2 PV's</t>
  </si>
  <si>
    <t>Quantidade de tampão para PV's nas Av. Otto Buschbaum 2 e Av. Osório Bersot 2</t>
  </si>
  <si>
    <t>Quantidade de caixas para ralo com grelha nas Av. Otto Buschbaum 9 cx's e Av. Osório Bersot 11 cx's</t>
  </si>
  <si>
    <t>Boca de bueiro ou ala para ancoragem dos tubos junto ao corpo receptor, Av. Otto Buschbaum 2 e Av. Osório Bersot 2</t>
  </si>
  <si>
    <t>Boca para bueiro simples tubular, diâmetro até 600 mm, em concreto ciclópico, incluindo formas, escavação, reaterro e materiais</t>
  </si>
  <si>
    <t>Pavimentação em paralelo nas Av. Otto Buschbaum 1.131,50m² e Av. Osório Bersot 1.634,94m²</t>
  </si>
  <si>
    <t>Execução e compactação de base com brita graduada simples, fornecimento e assentamento</t>
  </si>
  <si>
    <t>Base de brita com 0,10m nas duas avenidas (2.766,44m²x0,10m)</t>
  </si>
  <si>
    <t>Meio fio nos dois lados das duas avenidas (383,55+491,32)</t>
  </si>
  <si>
    <t xml:space="preserve">1.2.6 </t>
  </si>
  <si>
    <t xml:space="preserve">Aterro com adensamento </t>
  </si>
  <si>
    <t>Aterro de vala com areia do berço até a geratriz superior com desconto do volume dos tubos, Av. Otto Buschbaum (0,90x0,5x147) com desconto do volume dos tubos (3,14x0,15x0,15x147) e Av. Osório Bersot (0,90x0,50x166) com desconto do volume dos tubos (3,14x0,15x0,15x166), volume estimado 118,74 m³</t>
  </si>
  <si>
    <t xml:space="preserve">1.2.7 </t>
  </si>
  <si>
    <t>Esgotamento de vala com moto-bomba para possibilitar o assentamento das manilhas, poços de visita e caixas de ralo (22 dias/mês x 8h x 6 meses x 1 moto bomba), quantidade estimada 1.056,00 horas.</t>
  </si>
  <si>
    <t>Bota fora - volume do tubo de 30 (422,55m³)+volume para preparo do greide (691,62m³)+volume dos PV's (15,36m3)+volume das cx's de ralo (40,51m³) x 1,15 empolamento, volume estimado 1.263,09 m³</t>
  </si>
  <si>
    <t>ASSINATURA DO REPRESENTANTE LEGAL E CARIMBO DA EMPRESA</t>
  </si>
  <si>
    <t>PLANILHA ORÇAMENTÁRIA - ANEXO II - TOMADA DE PREÇOS 10/2019</t>
  </si>
  <si>
    <t xml:space="preserve">CRONOGRAMA FÍSICO - FINANCEIRO - ANEXO III - TOMADA DE PREÇOS 10/2019 </t>
  </si>
  <si>
    <t>MEMÓRIA DE CÁLCULO - ANEXO IV - TOMADA DE PREÇOS 10/2019</t>
  </si>
</sst>
</file>

<file path=xl/styles.xml><?xml version="1.0" encoding="utf-8"?>
<styleSheet xmlns="http://schemas.openxmlformats.org/spreadsheetml/2006/main">
  <numFmts count="6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0.0"/>
    <numFmt numFmtId="193" formatCode="0,000.0"/>
    <numFmt numFmtId="194" formatCode="0.000"/>
    <numFmt numFmtId="195" formatCode="#,##0.000"/>
    <numFmt numFmtId="196" formatCode="#,##0.0"/>
    <numFmt numFmtId="197" formatCode="#,##0.0000"/>
    <numFmt numFmtId="198" formatCode="#,##0.00000"/>
    <numFmt numFmtId="199" formatCode="#,##0.000000"/>
    <numFmt numFmtId="200" formatCode="#,##0.0000000"/>
    <numFmt numFmtId="201" formatCode="#,##0.00;[Red]#,##0.00"/>
    <numFmt numFmtId="202" formatCode="_ &quot;R$&quot;* #,##0_ ;_ &quot;R$&quot;* \-#,##0_ ;_ &quot;R$&quot;* &quot;-&quot;_ ;_ @_ "/>
    <numFmt numFmtId="203" formatCode="_ &quot;R$&quot;* #,##0.00_ ;_ &quot;R$&quot;* \-#,##0.00_ ;_ &quot;R$&quot;* &quot;-&quot;??_ ;_ @_ "/>
    <numFmt numFmtId="204" formatCode="0.00_)"/>
    <numFmt numFmtId="205" formatCode="0.0_)"/>
    <numFmt numFmtId="206" formatCode="&quot;R$ &quot;#,##0.00"/>
    <numFmt numFmtId="207" formatCode="&quot;R$&quot;#,##0.00"/>
    <numFmt numFmtId="208" formatCode="&quot;R$&quot;#,##0.0"/>
    <numFmt numFmtId="209" formatCode="&quot;R$&quot;#,##0.000"/>
    <numFmt numFmtId="210" formatCode="&quot;R$&quot;#,##0.0000"/>
    <numFmt numFmtId="211" formatCode="0.0000"/>
    <numFmt numFmtId="212" formatCode="&quot;Sim&quot;;&quot;Sim&quot;;&quot;Não&quot;"/>
    <numFmt numFmtId="213" formatCode="&quot;Verdadeiro&quot;;&quot;Verdadeiro&quot;;&quot;Falso&quot;"/>
    <numFmt numFmtId="214" formatCode="&quot;Ativar&quot;;&quot;Ativar&quot;;&quot;Desativar&quot;"/>
    <numFmt numFmtId="215" formatCode="[$€-2]\ #,##0.00_);[Red]\([$€-2]\ #,##0.00\)"/>
    <numFmt numFmtId="216" formatCode="&quot;R$&quot;\ #,##0.00"/>
    <numFmt numFmtId="217" formatCode="&quot;R$&quot;\ #,##0.00;[Red]&quot;R$&quot;\ 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2" fontId="13" fillId="0" borderId="0" xfId="50" applyNumberFormat="1">
      <alignment/>
      <protection/>
    </xf>
    <xf numFmtId="2" fontId="6" fillId="0" borderId="10" xfId="50" applyNumberFormat="1" applyFont="1" applyFill="1" applyBorder="1" applyAlignment="1">
      <alignment horizontal="center"/>
      <protection/>
    </xf>
    <xf numFmtId="2" fontId="6" fillId="0" borderId="10" xfId="50" applyNumberFormat="1" applyFont="1" applyBorder="1" applyAlignment="1">
      <alignment horizontal="center"/>
      <protection/>
    </xf>
    <xf numFmtId="2" fontId="13" fillId="0" borderId="0" xfId="50" applyNumberFormat="1" applyAlignment="1">
      <alignment horizontal="center"/>
      <protection/>
    </xf>
    <xf numFmtId="0" fontId="0" fillId="0" borderId="0" xfId="0" applyAlignment="1">
      <alignment wrapText="1"/>
    </xf>
    <xf numFmtId="2" fontId="6" fillId="0" borderId="11" xfId="50" applyNumberFormat="1" applyFont="1" applyFill="1" applyBorder="1" applyAlignment="1">
      <alignment horizontal="center"/>
      <protection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 wrapText="1"/>
    </xf>
    <xf numFmtId="2" fontId="13" fillId="0" borderId="14" xfId="50" applyNumberFormat="1" applyBorder="1">
      <alignment/>
      <protection/>
    </xf>
    <xf numFmtId="2" fontId="7" fillId="0" borderId="15" xfId="50" applyNumberFormat="1" applyFont="1" applyBorder="1" applyAlignment="1">
      <alignment horizontal="center"/>
      <protection/>
    </xf>
    <xf numFmtId="189" fontId="13" fillId="0" borderId="12" xfId="50" applyNumberFormat="1" applyFill="1" applyBorder="1" applyAlignment="1">
      <alignment horizontal="center" vertical="center"/>
      <protection/>
    </xf>
    <xf numFmtId="2" fontId="13" fillId="0" borderId="12" xfId="50" applyNumberFormat="1" applyFill="1" applyBorder="1" applyAlignment="1">
      <alignment horizontal="center" vertical="center"/>
      <protection/>
    </xf>
    <xf numFmtId="2" fontId="13" fillId="0" borderId="12" xfId="50" applyNumberFormat="1" applyFill="1" applyBorder="1" applyAlignment="1" applyProtection="1">
      <alignment horizontal="center" vertical="center"/>
      <protection locked="0"/>
    </xf>
    <xf numFmtId="207" fontId="13" fillId="0" borderId="12" xfId="50" applyNumberFormat="1" applyFill="1" applyBorder="1" applyAlignment="1" applyProtection="1">
      <alignment horizontal="center" vertical="center"/>
      <protection locked="0"/>
    </xf>
    <xf numFmtId="207" fontId="13" fillId="0" borderId="12" xfId="50" applyNumberFormat="1" applyFill="1" applyBorder="1" applyAlignment="1">
      <alignment horizontal="center" vertical="center"/>
      <protection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1" fontId="7" fillId="0" borderId="18" xfId="50" applyNumberFormat="1" applyFont="1" applyBorder="1" applyAlignment="1">
      <alignment horizontal="center" vertical="center"/>
      <protection/>
    </xf>
    <xf numFmtId="189" fontId="13" fillId="0" borderId="18" xfId="50" applyNumberFormat="1" applyFill="1" applyBorder="1" applyAlignment="1">
      <alignment horizontal="center" vertical="center"/>
      <protection/>
    </xf>
    <xf numFmtId="2" fontId="13" fillId="0" borderId="18" xfId="50" applyNumberFormat="1" applyFill="1" applyBorder="1" applyAlignment="1">
      <alignment horizontal="center" vertical="center"/>
      <protection/>
    </xf>
    <xf numFmtId="2" fontId="13" fillId="0" borderId="18" xfId="50" applyNumberFormat="1" applyFill="1" applyBorder="1" applyAlignment="1" applyProtection="1">
      <alignment horizontal="center" vertical="center"/>
      <protection locked="0"/>
    </xf>
    <xf numFmtId="207" fontId="13" fillId="0" borderId="18" xfId="50" applyNumberFormat="1" applyFill="1" applyBorder="1" applyAlignment="1" applyProtection="1">
      <alignment horizontal="center" vertical="center"/>
      <protection locked="0"/>
    </xf>
    <xf numFmtId="207" fontId="13" fillId="0" borderId="18" xfId="50" applyNumberFormat="1" applyFill="1" applyBorder="1" applyAlignment="1">
      <alignment horizontal="center" vertical="center"/>
      <protection/>
    </xf>
    <xf numFmtId="189" fontId="13" fillId="0" borderId="13" xfId="50" applyNumberFormat="1" applyFill="1" applyBorder="1" applyAlignment="1">
      <alignment horizontal="center" vertical="center"/>
      <protection/>
    </xf>
    <xf numFmtId="2" fontId="13" fillId="0" borderId="13" xfId="50" applyNumberFormat="1" applyFill="1" applyBorder="1" applyAlignment="1">
      <alignment horizontal="center" vertical="center"/>
      <protection/>
    </xf>
    <xf numFmtId="2" fontId="13" fillId="0" borderId="13" xfId="50" applyNumberFormat="1" applyFill="1" applyBorder="1" applyAlignment="1" applyProtection="1">
      <alignment horizontal="center" vertical="center"/>
      <protection locked="0"/>
    </xf>
    <xf numFmtId="207" fontId="13" fillId="0" borderId="13" xfId="50" applyNumberFormat="1" applyFill="1" applyBorder="1" applyAlignment="1" applyProtection="1">
      <alignment horizontal="center" vertical="center"/>
      <protection locked="0"/>
    </xf>
    <xf numFmtId="207" fontId="13" fillId="0" borderId="13" xfId="50" applyNumberFormat="1" applyFill="1" applyBorder="1" applyAlignment="1">
      <alignment horizontal="center" vertical="center"/>
      <protection/>
    </xf>
    <xf numFmtId="2" fontId="13" fillId="33" borderId="0" xfId="50" applyNumberFormat="1" applyFill="1" applyBorder="1" applyAlignment="1">
      <alignment vertical="center"/>
      <protection/>
    </xf>
    <xf numFmtId="189" fontId="13" fillId="33" borderId="0" xfId="50" applyNumberFormat="1" applyFill="1" applyBorder="1" applyAlignment="1">
      <alignment horizontal="right" vertical="center"/>
      <protection/>
    </xf>
    <xf numFmtId="2" fontId="13" fillId="33" borderId="0" xfId="50" applyNumberFormat="1" applyFill="1" applyBorder="1" applyAlignment="1">
      <alignment horizontal="center" vertical="center"/>
      <protection/>
    </xf>
    <xf numFmtId="2" fontId="13" fillId="33" borderId="0" xfId="50" applyNumberFormat="1" applyFill="1" applyBorder="1" applyAlignment="1" applyProtection="1">
      <alignment vertical="center"/>
      <protection locked="0"/>
    </xf>
    <xf numFmtId="2" fontId="13" fillId="0" borderId="0" xfId="50" applyNumberFormat="1" applyFill="1" applyBorder="1" applyAlignment="1">
      <alignment vertical="center"/>
      <protection/>
    </xf>
    <xf numFmtId="2" fontId="13" fillId="0" borderId="0" xfId="50" applyNumberFormat="1" applyFill="1" applyBorder="1" applyAlignment="1" applyProtection="1">
      <alignment vertical="center"/>
      <protection locked="0"/>
    </xf>
    <xf numFmtId="2" fontId="7" fillId="0" borderId="10" xfId="50" applyNumberFormat="1" applyFont="1" applyBorder="1" applyAlignment="1">
      <alignment vertical="center"/>
      <protection/>
    </xf>
    <xf numFmtId="2" fontId="7" fillId="0" borderId="11" xfId="50" applyNumberFormat="1" applyFont="1" applyBorder="1" applyAlignment="1">
      <alignment vertical="center"/>
      <protection/>
    </xf>
    <xf numFmtId="2" fontId="7" fillId="0" borderId="19" xfId="50" applyNumberFormat="1" applyFont="1" applyBorder="1" applyAlignment="1">
      <alignment vertical="center"/>
      <protection/>
    </xf>
    <xf numFmtId="189" fontId="1" fillId="33" borderId="10" xfId="50" applyNumberFormat="1" applyFont="1" applyFill="1" applyBorder="1" applyAlignment="1">
      <alignment horizontal="center" vertical="center"/>
      <protection/>
    </xf>
    <xf numFmtId="2" fontId="7" fillId="0" borderId="10" xfId="50" applyNumberFormat="1" applyFont="1" applyBorder="1" applyAlignment="1">
      <alignment horizontal="center" vertical="center"/>
      <protection/>
    </xf>
    <xf numFmtId="2" fontId="14" fillId="0" borderId="10" xfId="50" applyNumberFormat="1" applyFont="1" applyFill="1" applyBorder="1" applyAlignment="1">
      <alignment horizontal="centerContinuous" vertical="center"/>
      <protection/>
    </xf>
    <xf numFmtId="2" fontId="13" fillId="0" borderId="10" xfId="50" applyNumberFormat="1" applyFont="1" applyFill="1" applyBorder="1" applyAlignment="1">
      <alignment horizontal="center" vertical="center"/>
      <protection/>
    </xf>
    <xf numFmtId="207" fontId="5" fillId="0" borderId="10" xfId="50" applyNumberFormat="1" applyFont="1" applyFill="1" applyBorder="1" applyAlignment="1">
      <alignment horizontal="centerContinuous" vertical="center"/>
      <protection/>
    </xf>
    <xf numFmtId="2" fontId="13" fillId="0" borderId="10" xfId="50" applyNumberFormat="1" applyFont="1" applyFill="1" applyBorder="1" applyAlignment="1">
      <alignment horizontal="center" vertical="center"/>
      <protection/>
    </xf>
    <xf numFmtId="207" fontId="5" fillId="0" borderId="10" xfId="50" applyNumberFormat="1" applyFont="1" applyFill="1" applyBorder="1" applyAlignment="1">
      <alignment horizontal="center" vertical="center"/>
      <protection/>
    </xf>
    <xf numFmtId="207" fontId="7" fillId="0" borderId="10" xfId="50" applyNumberFormat="1" applyFont="1" applyBorder="1" applyAlignment="1">
      <alignment horizontal="center" vertical="center"/>
      <protection/>
    </xf>
    <xf numFmtId="2" fontId="13" fillId="0" borderId="10" xfId="50" applyNumberFormat="1" applyBorder="1" applyAlignment="1">
      <alignment horizontal="center" vertical="center"/>
      <protection/>
    </xf>
    <xf numFmtId="207" fontId="13" fillId="0" borderId="10" xfId="50" applyNumberFormat="1" applyFont="1" applyBorder="1" applyAlignment="1">
      <alignment horizontal="center" vertical="center"/>
      <protection/>
    </xf>
    <xf numFmtId="2" fontId="13" fillId="0" borderId="10" xfId="50" applyNumberFormat="1" applyBorder="1" applyAlignment="1">
      <alignment vertical="center"/>
      <protection/>
    </xf>
    <xf numFmtId="2" fontId="14" fillId="0" borderId="10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206" fontId="7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7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206" fontId="0" fillId="0" borderId="12" xfId="0" applyNumberFormat="1" applyBorder="1" applyAlignment="1">
      <alignment horizontal="center"/>
    </xf>
    <xf numFmtId="206" fontId="1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206" fontId="0" fillId="0" borderId="13" xfId="0" applyNumberFormat="1" applyBorder="1" applyAlignment="1">
      <alignment horizontal="center"/>
    </xf>
    <xf numFmtId="206" fontId="1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34" borderId="10" xfId="0" applyFill="1" applyBorder="1" applyAlignment="1">
      <alignment/>
    </xf>
    <xf numFmtId="206" fontId="7" fillId="0" borderId="10" xfId="0" applyNumberFormat="1" applyFont="1" applyBorder="1" applyAlignment="1">
      <alignment horizontal="center"/>
    </xf>
    <xf numFmtId="206" fontId="7" fillId="0" borderId="10" xfId="0" applyNumberFormat="1" applyFont="1" applyBorder="1" applyAlignment="1">
      <alignment horizontal="center" vertical="center"/>
    </xf>
    <xf numFmtId="206" fontId="0" fillId="0" borderId="0" xfId="0" applyNumberForma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206" fontId="13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206" fontId="13" fillId="0" borderId="18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206" fontId="1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206" fontId="13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0" fontId="4" fillId="0" borderId="21" xfId="0" applyFont="1" applyBorder="1" applyAlignment="1">
      <alignment vertical="center"/>
    </xf>
    <xf numFmtId="0" fontId="13" fillId="0" borderId="2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" fontId="13" fillId="0" borderId="18" xfId="50" applyNumberFormat="1" applyFont="1" applyBorder="1" applyAlignment="1">
      <alignment horizontal="center" vertical="center"/>
      <protection/>
    </xf>
    <xf numFmtId="1" fontId="13" fillId="0" borderId="12" xfId="50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2" fontId="7" fillId="0" borderId="15" xfId="50" applyNumberFormat="1" applyFont="1" applyBorder="1" applyAlignment="1">
      <alignment horizontal="center"/>
      <protection/>
    </xf>
    <xf numFmtId="1" fontId="13" fillId="0" borderId="13" xfId="50" applyNumberFormat="1" applyFont="1" applyBorder="1" applyAlignment="1">
      <alignment horizontal="center" vertical="center"/>
      <protection/>
    </xf>
    <xf numFmtId="1" fontId="13" fillId="33" borderId="22" xfId="50" applyNumberFormat="1" applyFill="1" applyBorder="1" applyAlignment="1">
      <alignment horizontal="center" vertical="center"/>
      <protection/>
    </xf>
    <xf numFmtId="2" fontId="13" fillId="0" borderId="23" xfId="50" applyNumberFormat="1" applyFill="1" applyBorder="1" applyAlignment="1">
      <alignment vertical="center"/>
      <protection/>
    </xf>
    <xf numFmtId="2" fontId="14" fillId="35" borderId="10" xfId="50" applyNumberFormat="1" applyFont="1" applyFill="1" applyBorder="1" applyAlignment="1">
      <alignment horizontal="centerContinuous" vertical="center"/>
      <protection/>
    </xf>
    <xf numFmtId="207" fontId="13" fillId="35" borderId="10" xfId="50" applyNumberFormat="1" applyFont="1" applyFill="1" applyBorder="1" applyAlignment="1">
      <alignment horizontal="centerContinuous" vertical="center"/>
      <protection/>
    </xf>
    <xf numFmtId="207" fontId="13" fillId="35" borderId="10" xfId="50" applyNumberFormat="1" applyFont="1" applyFill="1" applyBorder="1" applyAlignment="1">
      <alignment horizontal="center" vertical="center"/>
      <protection/>
    </xf>
    <xf numFmtId="2" fontId="14" fillId="35" borderId="10" xfId="50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 wrapText="1"/>
    </xf>
    <xf numFmtId="4" fontId="4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justify" vertical="center" wrapText="1"/>
    </xf>
    <xf numFmtId="4" fontId="4" fillId="0" borderId="18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justify" vertical="center" wrapText="1"/>
    </xf>
    <xf numFmtId="4" fontId="4" fillId="0" borderId="24" xfId="0" applyNumberFormat="1" applyFont="1" applyBorder="1" applyAlignment="1">
      <alignment horizontal="center" vertical="center"/>
    </xf>
    <xf numFmtId="2" fontId="13" fillId="0" borderId="13" xfId="50" applyNumberFormat="1" applyFont="1" applyBorder="1" applyAlignment="1">
      <alignment horizontal="left" vertical="center"/>
      <protection/>
    </xf>
    <xf numFmtId="4" fontId="6" fillId="0" borderId="19" xfId="0" applyNumberFormat="1" applyFont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4" fontId="0" fillId="36" borderId="0" xfId="0" applyNumberFormat="1" applyFont="1" applyFill="1" applyBorder="1" applyAlignment="1">
      <alignment horizontal="center"/>
    </xf>
    <xf numFmtId="2" fontId="13" fillId="0" borderId="25" xfId="50" applyNumberFormat="1" applyBorder="1">
      <alignment/>
      <protection/>
    </xf>
    <xf numFmtId="2" fontId="13" fillId="0" borderId="25" xfId="50" applyNumberFormat="1" applyBorder="1" applyAlignment="1">
      <alignment horizontal="center"/>
      <protection/>
    </xf>
    <xf numFmtId="2" fontId="13" fillId="0" borderId="27" xfId="50" applyNumberFormat="1" applyBorder="1">
      <alignment/>
      <protection/>
    </xf>
    <xf numFmtId="2" fontId="13" fillId="0" borderId="27" xfId="50" applyNumberFormat="1" applyBorder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center"/>
    </xf>
    <xf numFmtId="2" fontId="7" fillId="0" borderId="25" xfId="50" applyNumberFormat="1" applyFont="1" applyBorder="1" applyAlignment="1">
      <alignment horizontal="center"/>
      <protection/>
    </xf>
    <xf numFmtId="2" fontId="13" fillId="0" borderId="12" xfId="50" applyNumberFormat="1" applyFont="1" applyBorder="1" applyAlignment="1">
      <alignment horizontal="left" vertical="center"/>
      <protection/>
    </xf>
    <xf numFmtId="2" fontId="7" fillId="0" borderId="10" xfId="50" applyNumberFormat="1" applyFont="1" applyBorder="1" applyAlignment="1">
      <alignment horizontal="left" vertical="center"/>
      <protection/>
    </xf>
    <xf numFmtId="2" fontId="7" fillId="0" borderId="16" xfId="50" applyNumberFormat="1" applyFont="1" applyBorder="1" applyAlignment="1">
      <alignment horizontal="left" vertical="center"/>
      <protection/>
    </xf>
    <xf numFmtId="2" fontId="7" fillId="0" borderId="11" xfId="50" applyNumberFormat="1" applyFont="1" applyBorder="1" applyAlignment="1">
      <alignment horizontal="center"/>
      <protection/>
    </xf>
    <xf numFmtId="2" fontId="7" fillId="0" borderId="20" xfId="50" applyNumberFormat="1" applyFont="1" applyBorder="1" applyAlignment="1">
      <alignment horizontal="center"/>
      <protection/>
    </xf>
    <xf numFmtId="2" fontId="7" fillId="0" borderId="19" xfId="50" applyNumberFormat="1" applyFont="1" applyBorder="1" applyAlignment="1">
      <alignment horizontal="center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" fontId="7" fillId="35" borderId="11" xfId="50" applyNumberFormat="1" applyFont="1" applyFill="1" applyBorder="1" applyAlignment="1" applyProtection="1">
      <alignment horizontal="center"/>
      <protection locked="0"/>
    </xf>
    <xf numFmtId="1" fontId="7" fillId="35" borderId="20" xfId="50" applyNumberFormat="1" applyFont="1" applyFill="1" applyBorder="1" applyAlignment="1" applyProtection="1">
      <alignment horizontal="center"/>
      <protection locked="0"/>
    </xf>
    <xf numFmtId="0" fontId="0" fillId="35" borderId="20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2" fontId="13" fillId="0" borderId="18" xfId="50" applyNumberFormat="1" applyFont="1" applyBorder="1" applyAlignment="1">
      <alignment horizontal="left" vertical="center"/>
      <protection/>
    </xf>
    <xf numFmtId="1" fontId="7" fillId="35" borderId="11" xfId="50" applyNumberFormat="1" applyFont="1" applyFill="1" applyBorder="1" applyAlignment="1" applyProtection="1">
      <alignment horizontal="center"/>
      <protection locked="0"/>
    </xf>
    <xf numFmtId="2" fontId="7" fillId="0" borderId="21" xfId="50" applyNumberFormat="1" applyFont="1" applyBorder="1" applyAlignment="1">
      <alignment horizontal="center" vertical="center"/>
      <protection/>
    </xf>
    <xf numFmtId="2" fontId="7" fillId="0" borderId="28" xfId="50" applyNumberFormat="1" applyFont="1" applyBorder="1" applyAlignment="1">
      <alignment horizontal="center" vertical="center"/>
      <protection/>
    </xf>
    <xf numFmtId="2" fontId="7" fillId="0" borderId="22" xfId="50" applyNumberFormat="1" applyFont="1" applyBorder="1" applyAlignment="1">
      <alignment horizontal="center" vertical="center"/>
      <protection/>
    </xf>
    <xf numFmtId="2" fontId="7" fillId="0" borderId="23" xfId="50" applyNumberFormat="1" applyFont="1" applyBorder="1" applyAlignment="1">
      <alignment horizontal="center" vertical="center"/>
      <protection/>
    </xf>
    <xf numFmtId="2" fontId="7" fillId="0" borderId="26" xfId="50" applyNumberFormat="1" applyFont="1" applyBorder="1" applyAlignment="1">
      <alignment horizontal="center" vertical="center"/>
      <protection/>
    </xf>
    <xf numFmtId="2" fontId="7" fillId="0" borderId="29" xfId="50" applyNumberFormat="1" applyFont="1" applyBorder="1" applyAlignment="1">
      <alignment horizontal="center" vertical="center"/>
      <protection/>
    </xf>
    <xf numFmtId="2" fontId="7" fillId="0" borderId="14" xfId="50" applyNumberFormat="1" applyFont="1" applyBorder="1" applyAlignment="1">
      <alignment horizontal="center" vertical="center"/>
      <protection/>
    </xf>
    <xf numFmtId="2" fontId="7" fillId="0" borderId="15" xfId="50" applyNumberFormat="1" applyFont="1" applyBorder="1" applyAlignment="1">
      <alignment horizontal="center" vertical="center"/>
      <protection/>
    </xf>
    <xf numFmtId="2" fontId="7" fillId="0" borderId="16" xfId="50" applyNumberFormat="1" applyFont="1" applyBorder="1" applyAlignment="1">
      <alignment horizontal="center" vertical="center"/>
      <protection/>
    </xf>
    <xf numFmtId="2" fontId="7" fillId="0" borderId="14" xfId="50" applyNumberFormat="1" applyFont="1" applyBorder="1" applyAlignment="1">
      <alignment horizontal="center" vertical="center" wrapText="1"/>
      <protection/>
    </xf>
    <xf numFmtId="2" fontId="7" fillId="0" borderId="15" xfId="50" applyNumberFormat="1" applyFont="1" applyBorder="1" applyAlignment="1">
      <alignment horizontal="center" vertical="center" wrapText="1"/>
      <protection/>
    </xf>
    <xf numFmtId="2" fontId="7" fillId="0" borderId="16" xfId="50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 quotePrefix="1">
      <alignment vertical="center" wrapText="1"/>
    </xf>
    <xf numFmtId="2" fontId="5" fillId="0" borderId="0" xfId="50" applyNumberFormat="1" applyFont="1" applyBorder="1" applyAlignment="1" applyProtection="1">
      <alignment horizontal="center" vertical="center"/>
      <protection/>
    </xf>
    <xf numFmtId="2" fontId="5" fillId="0" borderId="27" xfId="50" applyNumberFormat="1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>
      <alignment horizontal="justify" vertical="center" wrapText="1"/>
    </xf>
    <xf numFmtId="4" fontId="4" fillId="0" borderId="30" xfId="0" applyNumberFormat="1" applyFont="1" applyBorder="1" applyAlignment="1">
      <alignment horizontal="justify" vertical="center" wrapText="1"/>
    </xf>
    <xf numFmtId="4" fontId="4" fillId="0" borderId="31" xfId="0" applyNumberFormat="1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justify" vertical="center" wrapText="1"/>
    </xf>
    <xf numFmtId="4" fontId="4" fillId="0" borderId="32" xfId="0" applyNumberFormat="1" applyFont="1" applyBorder="1" applyAlignment="1">
      <alignment horizontal="justify" vertical="center" wrapText="1"/>
    </xf>
    <xf numFmtId="4" fontId="4" fillId="0" borderId="33" xfId="0" applyNumberFormat="1" applyFont="1" applyBorder="1" applyAlignment="1">
      <alignment horizontal="justify" vertical="center" wrapText="1"/>
    </xf>
    <xf numFmtId="4" fontId="4" fillId="0" borderId="26" xfId="0" applyNumberFormat="1" applyFont="1" applyBorder="1" applyAlignment="1">
      <alignment horizontal="justify" vertical="center" wrapText="1"/>
    </xf>
    <xf numFmtId="4" fontId="4" fillId="0" borderId="29" xfId="0" applyNumberFormat="1" applyFont="1" applyBorder="1" applyAlignment="1">
      <alignment horizontal="justify" vertical="center" wrapText="1"/>
    </xf>
    <xf numFmtId="4" fontId="4" fillId="0" borderId="34" xfId="0" applyNumberFormat="1" applyFont="1" applyBorder="1" applyAlignment="1">
      <alignment horizontal="justify" vertical="center" wrapText="1"/>
    </xf>
    <xf numFmtId="4" fontId="4" fillId="0" borderId="35" xfId="0" applyNumberFormat="1" applyFont="1" applyBorder="1" applyAlignment="1">
      <alignment horizontal="justify" vertical="center" wrapText="1"/>
    </xf>
    <xf numFmtId="4" fontId="4" fillId="0" borderId="36" xfId="0" applyNumberFormat="1" applyFont="1" applyBorder="1" applyAlignment="1">
      <alignment horizontal="justify" vertical="center" wrapText="1"/>
    </xf>
    <xf numFmtId="4" fontId="4" fillId="0" borderId="37" xfId="0" applyNumberFormat="1" applyFont="1" applyBorder="1" applyAlignment="1">
      <alignment horizontal="justify" vertical="center" wrapText="1"/>
    </xf>
    <xf numFmtId="0" fontId="3" fillId="0" borderId="0" xfId="0" applyFont="1" applyBorder="1" applyAlignment="1" quotePrefix="1">
      <alignment horizontal="left" vertical="center" wrapText="1"/>
    </xf>
    <xf numFmtId="4" fontId="6" fillId="0" borderId="11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justify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361950</xdr:colOff>
      <xdr:row>3</xdr:row>
      <xdr:rowOff>57150</xdr:rowOff>
    </xdr:to>
    <xdr:pic>
      <xdr:nvPicPr>
        <xdr:cNvPr id="1" name="Picture 1" descr="BRASÃO DO MUNICÍP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</xdr:col>
      <xdr:colOff>638175</xdr:colOff>
      <xdr:row>4</xdr:row>
      <xdr:rowOff>152400</xdr:rowOff>
    </xdr:to>
    <xdr:pic>
      <xdr:nvPicPr>
        <xdr:cNvPr id="1" name="Picture 1" descr="BRASÃO DO MUNICÍP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2</xdr:col>
      <xdr:colOff>428625</xdr:colOff>
      <xdr:row>5</xdr:row>
      <xdr:rowOff>66675</xdr:rowOff>
    </xdr:to>
    <xdr:pic>
      <xdr:nvPicPr>
        <xdr:cNvPr id="1" name="Picture 92" descr="BRASÃO DO MUNICÍP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</xdr:col>
      <xdr:colOff>638175</xdr:colOff>
      <xdr:row>4</xdr:row>
      <xdr:rowOff>152400</xdr:rowOff>
    </xdr:to>
    <xdr:pic>
      <xdr:nvPicPr>
        <xdr:cNvPr id="1" name="Picture 1" descr="BRASÃO DO MUNICÍP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23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7">
      <selection activeCell="I23" sqref="I23"/>
    </sheetView>
  </sheetViews>
  <sheetFormatPr defaultColWidth="11.421875" defaultRowHeight="12.75"/>
  <cols>
    <col min="1" max="1" width="6.421875" style="2" customWidth="1"/>
    <col min="2" max="2" width="26.421875" style="2" customWidth="1"/>
    <col min="3" max="3" width="18.28125" style="2" customWidth="1"/>
    <col min="4" max="4" width="18.140625" style="4" customWidth="1"/>
    <col min="5" max="5" width="15.7109375" style="4" customWidth="1"/>
    <col min="6" max="6" width="15.140625" style="3" customWidth="1"/>
    <col min="7" max="7" width="11.421875" style="2" customWidth="1"/>
    <col min="8" max="8" width="12.00390625" style="2" bestFit="1" customWidth="1"/>
    <col min="9" max="9" width="11.421875" style="2" customWidth="1"/>
    <col min="10" max="10" width="30.00390625" style="2" customWidth="1"/>
    <col min="11" max="16384" width="11.421875" style="2" customWidth="1"/>
  </cols>
  <sheetData>
    <row r="1" spans="1:7" ht="16.5">
      <c r="A1" s="5" t="s">
        <v>25</v>
      </c>
      <c r="B1" s="69"/>
      <c r="C1" s="70"/>
      <c r="D1" s="69"/>
      <c r="E1" s="69"/>
      <c r="F1"/>
      <c r="G1"/>
    </row>
    <row r="2" spans="1:7" ht="16.5">
      <c r="A2" s="5" t="s">
        <v>26</v>
      </c>
      <c r="B2" s="69"/>
      <c r="C2" s="70"/>
      <c r="D2" s="69"/>
      <c r="E2" s="69"/>
      <c r="F2"/>
      <c r="G2"/>
    </row>
    <row r="3" spans="1:7" ht="16.5">
      <c r="A3" s="5" t="s">
        <v>27</v>
      </c>
      <c r="B3" s="69"/>
      <c r="C3" s="70"/>
      <c r="D3" s="69"/>
      <c r="E3" s="69"/>
      <c r="F3"/>
      <c r="G3"/>
    </row>
    <row r="4" spans="1:7" ht="12.75">
      <c r="A4" s="71"/>
      <c r="B4" s="69"/>
      <c r="C4" s="70"/>
      <c r="D4" s="69"/>
      <c r="E4" s="69"/>
      <c r="F4"/>
      <c r="G4"/>
    </row>
    <row r="5" spans="1:25" ht="12.75" customHeight="1">
      <c r="A5" s="170" t="s">
        <v>36</v>
      </c>
      <c r="B5" s="170"/>
      <c r="C5" s="170"/>
      <c r="D5" s="170"/>
      <c r="E5" s="170"/>
      <c r="F5" s="170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</row>
    <row r="6" spans="1:7" ht="12.75">
      <c r="A6"/>
      <c r="B6"/>
      <c r="C6"/>
      <c r="D6"/>
      <c r="E6"/>
      <c r="F6"/>
      <c r="G6"/>
    </row>
    <row r="7" spans="1:7" ht="15.75">
      <c r="A7" s="171" t="s">
        <v>48</v>
      </c>
      <c r="B7" s="171"/>
      <c r="C7" s="171"/>
      <c r="D7" s="171"/>
      <c r="E7" s="171"/>
      <c r="F7" s="171"/>
      <c r="G7" s="103"/>
    </row>
    <row r="8" spans="1:7" ht="12.75">
      <c r="A8"/>
      <c r="B8"/>
      <c r="C8"/>
      <c r="D8"/>
      <c r="E8"/>
      <c r="F8"/>
      <c r="G8"/>
    </row>
    <row r="9" spans="1:7" ht="12.75">
      <c r="A9" s="73" t="s">
        <v>1</v>
      </c>
      <c r="B9" s="73" t="s">
        <v>38</v>
      </c>
      <c r="C9" s="73" t="s">
        <v>39</v>
      </c>
      <c r="D9" s="73" t="s">
        <v>40</v>
      </c>
      <c r="E9" s="73" t="s">
        <v>41</v>
      </c>
      <c r="F9" s="73" t="s">
        <v>42</v>
      </c>
      <c r="G9"/>
    </row>
    <row r="10" spans="1:10" ht="12.75">
      <c r="A10" s="91">
        <v>1</v>
      </c>
      <c r="B10" s="92" t="s">
        <v>43</v>
      </c>
      <c r="C10" s="93" t="e">
        <f aca="true" t="shared" si="0" ref="C10:C20">ROUND(F10*0.87,2)</f>
        <v>#REF!</v>
      </c>
      <c r="D10" s="93" t="e">
        <f aca="true" t="shared" si="1" ref="D10:D20">ROUND(F10*0.013,2)</f>
        <v>#REF!</v>
      </c>
      <c r="E10" s="94"/>
      <c r="F10" s="95" t="e">
        <f>#REF!</f>
        <v>#REF!</v>
      </c>
      <c r="G10"/>
      <c r="H10" s="90"/>
      <c r="J10" s="3"/>
    </row>
    <row r="11" spans="1:10" ht="12.75">
      <c r="A11" s="96">
        <v>2</v>
      </c>
      <c r="B11" s="97" t="s">
        <v>9</v>
      </c>
      <c r="C11" s="98" t="e">
        <f t="shared" si="0"/>
        <v>#REF!</v>
      </c>
      <c r="D11" s="98" t="e">
        <f t="shared" si="1"/>
        <v>#REF!</v>
      </c>
      <c r="E11" s="99"/>
      <c r="F11" s="100" t="e">
        <f>#REF!</f>
        <v>#REF!</v>
      </c>
      <c r="G11"/>
      <c r="J11" s="3"/>
    </row>
    <row r="12" spans="1:7" ht="12.75">
      <c r="A12" s="96">
        <v>3</v>
      </c>
      <c r="B12" s="97" t="s">
        <v>44</v>
      </c>
      <c r="C12" s="98" t="e">
        <f t="shared" si="0"/>
        <v>#REF!</v>
      </c>
      <c r="D12" s="98" t="e">
        <f t="shared" si="1"/>
        <v>#REF!</v>
      </c>
      <c r="E12" s="99"/>
      <c r="F12" s="100" t="e">
        <f>#REF!</f>
        <v>#REF!</v>
      </c>
      <c r="G12"/>
    </row>
    <row r="13" spans="1:10" ht="12.75">
      <c r="A13" s="96">
        <v>4</v>
      </c>
      <c r="B13" s="97" t="s">
        <v>10</v>
      </c>
      <c r="C13" s="98" t="e">
        <f t="shared" si="0"/>
        <v>#REF!</v>
      </c>
      <c r="D13" s="98" t="e">
        <f t="shared" si="1"/>
        <v>#REF!</v>
      </c>
      <c r="E13" s="99"/>
      <c r="F13" s="100" t="e">
        <f>#REF!</f>
        <v>#REF!</v>
      </c>
      <c r="G13"/>
      <c r="J13" s="3"/>
    </row>
    <row r="14" spans="1:7" ht="12.75">
      <c r="A14" s="96">
        <v>5</v>
      </c>
      <c r="B14" s="97" t="s">
        <v>34</v>
      </c>
      <c r="C14" s="98" t="e">
        <f t="shared" si="0"/>
        <v>#REF!</v>
      </c>
      <c r="D14" s="98" t="e">
        <f t="shared" si="1"/>
        <v>#REF!</v>
      </c>
      <c r="E14" s="99"/>
      <c r="F14" s="100" t="e">
        <f>#REF!</f>
        <v>#REF!</v>
      </c>
      <c r="G14"/>
    </row>
    <row r="15" spans="1:10" ht="12.75">
      <c r="A15" s="96">
        <v>6</v>
      </c>
      <c r="B15" s="97" t="s">
        <v>32</v>
      </c>
      <c r="C15" s="98" t="e">
        <f t="shared" si="0"/>
        <v>#REF!</v>
      </c>
      <c r="D15" s="98" t="e">
        <f t="shared" si="1"/>
        <v>#REF!</v>
      </c>
      <c r="E15" s="99"/>
      <c r="F15" s="100" t="e">
        <f>#REF!</f>
        <v>#REF!</v>
      </c>
      <c r="G15"/>
      <c r="J15" s="3"/>
    </row>
    <row r="16" spans="1:7" ht="12.75">
      <c r="A16" s="96">
        <v>7</v>
      </c>
      <c r="B16" s="97" t="s">
        <v>37</v>
      </c>
      <c r="C16" s="98" t="e">
        <f t="shared" si="0"/>
        <v>#REF!</v>
      </c>
      <c r="D16" s="98" t="e">
        <f t="shared" si="1"/>
        <v>#REF!</v>
      </c>
      <c r="E16" s="99"/>
      <c r="F16" s="100" t="e">
        <f>#REF!</f>
        <v>#REF!</v>
      </c>
      <c r="G16"/>
    </row>
    <row r="17" spans="1:7" ht="12.75">
      <c r="A17" s="96">
        <v>8</v>
      </c>
      <c r="B17" s="97" t="s">
        <v>11</v>
      </c>
      <c r="C17" s="98" t="e">
        <f t="shared" si="0"/>
        <v>#REF!</v>
      </c>
      <c r="D17" s="98" t="e">
        <f t="shared" si="1"/>
        <v>#REF!</v>
      </c>
      <c r="E17" s="99"/>
      <c r="F17" s="100" t="e">
        <f>#REF!</f>
        <v>#REF!</v>
      </c>
      <c r="G17"/>
    </row>
    <row r="18" spans="1:7" ht="12.75" customHeight="1">
      <c r="A18" s="96">
        <v>9</v>
      </c>
      <c r="B18" s="97" t="s">
        <v>45</v>
      </c>
      <c r="C18" s="98" t="e">
        <f t="shared" si="0"/>
        <v>#REF!</v>
      </c>
      <c r="D18" s="98" t="e">
        <f t="shared" si="1"/>
        <v>#REF!</v>
      </c>
      <c r="E18" s="99"/>
      <c r="F18" s="100" t="e">
        <f>#REF!</f>
        <v>#REF!</v>
      </c>
      <c r="G18"/>
    </row>
    <row r="19" spans="1:7" ht="12.75" customHeight="1">
      <c r="A19" s="96">
        <v>10</v>
      </c>
      <c r="B19" s="97" t="s">
        <v>46</v>
      </c>
      <c r="C19" s="98" t="e">
        <f t="shared" si="0"/>
        <v>#REF!</v>
      </c>
      <c r="D19" s="98" t="e">
        <f t="shared" si="1"/>
        <v>#REF!</v>
      </c>
      <c r="E19" s="99"/>
      <c r="F19" s="100" t="e">
        <f>#REF!</f>
        <v>#REF!</v>
      </c>
      <c r="G19"/>
    </row>
    <row r="20" spans="1:7" ht="12.75">
      <c r="A20" s="96">
        <v>11</v>
      </c>
      <c r="B20" s="97" t="s">
        <v>47</v>
      </c>
      <c r="C20" s="98" t="e">
        <f t="shared" si="0"/>
        <v>#REF!</v>
      </c>
      <c r="D20" s="98" t="e">
        <f t="shared" si="1"/>
        <v>#REF!</v>
      </c>
      <c r="E20" s="99"/>
      <c r="F20" s="101" t="e">
        <f>#REF!</f>
        <v>#REF!</v>
      </c>
      <c r="G20"/>
    </row>
    <row r="21" spans="1:7" ht="12.75">
      <c r="A21" s="78"/>
      <c r="B21" s="74"/>
      <c r="C21" s="75"/>
      <c r="D21" s="75"/>
      <c r="E21" s="76"/>
      <c r="F21" s="77"/>
      <c r="G21"/>
    </row>
    <row r="22" spans="1:7" ht="12.75">
      <c r="A22" s="78"/>
      <c r="B22" s="74"/>
      <c r="C22" s="75"/>
      <c r="D22" s="75"/>
      <c r="E22" s="76"/>
      <c r="F22" s="77"/>
      <c r="G22"/>
    </row>
    <row r="23" spans="1:7" ht="12.75">
      <c r="A23" s="78"/>
      <c r="B23" s="74"/>
      <c r="C23" s="75"/>
      <c r="D23" s="75"/>
      <c r="E23" s="76"/>
      <c r="F23" s="77"/>
      <c r="G23"/>
    </row>
    <row r="24" spans="1:7" ht="12.75">
      <c r="A24" s="76"/>
      <c r="B24" s="76"/>
      <c r="C24" s="79"/>
      <c r="D24" s="80"/>
      <c r="E24" s="76"/>
      <c r="F24" s="81"/>
      <c r="G24"/>
    </row>
    <row r="25" spans="1:7" ht="12.75">
      <c r="A25" s="76"/>
      <c r="B25" s="76"/>
      <c r="C25" s="79"/>
      <c r="D25" s="80"/>
      <c r="E25" s="76"/>
      <c r="F25" s="81"/>
      <c r="G25"/>
    </row>
    <row r="26" spans="1:7" ht="12.75">
      <c r="A26" s="76"/>
      <c r="B26" s="76"/>
      <c r="C26" s="79"/>
      <c r="D26" s="80"/>
      <c r="E26" s="76"/>
      <c r="F26" s="81"/>
      <c r="G26"/>
    </row>
    <row r="27" spans="1:7" ht="12.75">
      <c r="A27" s="76"/>
      <c r="B27" s="76"/>
      <c r="C27" s="79"/>
      <c r="D27" s="80"/>
      <c r="E27" s="76"/>
      <c r="F27" s="81"/>
      <c r="G27"/>
    </row>
    <row r="28" spans="1:7" ht="12.75">
      <c r="A28" s="76"/>
      <c r="B28" s="76"/>
      <c r="C28" s="79"/>
      <c r="D28" s="80"/>
      <c r="E28" s="76"/>
      <c r="F28" s="81"/>
      <c r="G28"/>
    </row>
    <row r="29" spans="1:7" ht="12.75">
      <c r="A29" s="76"/>
      <c r="B29" s="76"/>
      <c r="C29" s="79"/>
      <c r="D29" s="80"/>
      <c r="E29" s="76"/>
      <c r="F29" s="81"/>
      <c r="G29"/>
    </row>
    <row r="30" spans="1:7" ht="12.75">
      <c r="A30" s="76"/>
      <c r="B30" s="76"/>
      <c r="C30" s="79"/>
      <c r="D30" s="80"/>
      <c r="E30" s="76"/>
      <c r="F30" s="81"/>
      <c r="G30"/>
    </row>
    <row r="31" spans="1:10" ht="12.75">
      <c r="A31" s="76"/>
      <c r="B31" s="76"/>
      <c r="C31" s="79"/>
      <c r="D31" s="80"/>
      <c r="E31" s="76"/>
      <c r="F31" s="81"/>
      <c r="G31"/>
      <c r="J31" s="90"/>
    </row>
    <row r="32" spans="1:7" ht="12.75">
      <c r="A32" s="76"/>
      <c r="B32" s="76"/>
      <c r="C32" s="79"/>
      <c r="D32" s="80"/>
      <c r="E32" s="76"/>
      <c r="F32" s="81"/>
      <c r="G32"/>
    </row>
    <row r="33" spans="1:7" ht="12.75">
      <c r="A33" s="82"/>
      <c r="B33" s="82"/>
      <c r="C33" s="83"/>
      <c r="D33" s="84"/>
      <c r="E33" s="82"/>
      <c r="F33" s="85"/>
      <c r="G33"/>
    </row>
    <row r="34" spans="1:7" ht="12.75">
      <c r="A34" s="86" t="s">
        <v>12</v>
      </c>
      <c r="B34" s="87"/>
      <c r="C34" s="88" t="e">
        <f>SUM(C10:C33)+0.02</f>
        <v>#REF!</v>
      </c>
      <c r="D34" s="88" t="e">
        <f>SUM(D10:D33)-0.02</f>
        <v>#REF!</v>
      </c>
      <c r="E34" s="72"/>
      <c r="F34" s="89" t="e">
        <f>SUM(F10:F33)</f>
        <v>#REF!</v>
      </c>
      <c r="G34"/>
    </row>
    <row r="35" ht="12.75">
      <c r="J35" s="90"/>
    </row>
  </sheetData>
  <sheetProtection/>
  <mergeCells count="2">
    <mergeCell ref="A5:F5"/>
    <mergeCell ref="A7:F7"/>
  </mergeCells>
  <printOptions horizontalCentered="1"/>
  <pageMargins left="0.6692913385826772" right="0.2755905511811024" top="0.984251968503937" bottom="0.984251968503937" header="0.5118110236220472" footer="0.5118110236220472"/>
  <pageSetup horizontalDpi="120" verticalDpi="12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="120" zoomScaleNormal="120" zoomScalePageLayoutView="0" workbookViewId="0" topLeftCell="A49">
      <selection activeCell="F47" sqref="F47:F49"/>
    </sheetView>
  </sheetViews>
  <sheetFormatPr defaultColWidth="11.421875" defaultRowHeight="12.75"/>
  <cols>
    <col min="1" max="1" width="5.7109375" style="15" customWidth="1"/>
    <col min="2" max="2" width="45.7109375" style="10" customWidth="1"/>
    <col min="3" max="3" width="15.421875" style="12" customWidth="1"/>
    <col min="4" max="4" width="6.421875" style="10" customWidth="1"/>
    <col min="5" max="5" width="8.421875" style="13" customWidth="1"/>
    <col min="6" max="6" width="10.8515625" style="13" customWidth="1"/>
    <col min="7" max="7" width="12.421875" style="14" customWidth="1"/>
    <col min="8" max="16384" width="11.421875" style="10" customWidth="1"/>
  </cols>
  <sheetData>
    <row r="1" spans="1:7" ht="16.5">
      <c r="A1" s="5" t="s">
        <v>25</v>
      </c>
      <c r="B1" s="8"/>
      <c r="C1" s="9"/>
      <c r="D1" s="8"/>
      <c r="E1" s="8"/>
      <c r="F1" s="8"/>
      <c r="G1" s="8"/>
    </row>
    <row r="2" spans="1:7" ht="16.5">
      <c r="A2" s="5" t="s">
        <v>26</v>
      </c>
      <c r="B2" s="8"/>
      <c r="C2" s="9"/>
      <c r="D2" s="8"/>
      <c r="E2" s="8"/>
      <c r="F2" s="8"/>
      <c r="G2" s="8"/>
    </row>
    <row r="3" spans="1:7" ht="16.5">
      <c r="A3" s="5" t="s">
        <v>27</v>
      </c>
      <c r="B3" s="8"/>
      <c r="C3" s="9"/>
      <c r="D3" s="8"/>
      <c r="E3" s="8"/>
      <c r="F3" s="8"/>
      <c r="G3" s="8"/>
    </row>
    <row r="4" spans="1:7" ht="16.5">
      <c r="A4" s="5"/>
      <c r="B4" s="8"/>
      <c r="C4" s="9"/>
      <c r="D4" s="8"/>
      <c r="E4" s="8"/>
      <c r="F4" s="8"/>
      <c r="G4" s="8"/>
    </row>
    <row r="5" spans="1:7" ht="16.5">
      <c r="A5" s="5"/>
      <c r="B5" s="8"/>
      <c r="C5" s="9"/>
      <c r="D5" s="8"/>
      <c r="E5" s="8"/>
      <c r="F5" s="8"/>
      <c r="G5" s="8"/>
    </row>
    <row r="6" spans="1:7" ht="25.5" customHeight="1">
      <c r="A6" s="177" t="s">
        <v>117</v>
      </c>
      <c r="B6" s="178"/>
      <c r="C6" s="178"/>
      <c r="D6" s="178"/>
      <c r="E6" s="178"/>
      <c r="F6" s="178"/>
      <c r="G6" s="178"/>
    </row>
    <row r="7" spans="1:7" s="16" customFormat="1" ht="15.75">
      <c r="A7" s="179" t="s">
        <v>165</v>
      </c>
      <c r="B7" s="179"/>
      <c r="C7" s="179"/>
      <c r="D7" s="179"/>
      <c r="E7" s="179"/>
      <c r="F7" s="179"/>
      <c r="G7" s="179"/>
    </row>
    <row r="8" spans="1:7" ht="15" customHeight="1">
      <c r="A8" s="180"/>
      <c r="B8" s="180"/>
      <c r="C8" s="180"/>
      <c r="D8" s="180"/>
      <c r="E8" s="180"/>
      <c r="F8" s="180"/>
      <c r="G8" s="26" t="s">
        <v>118</v>
      </c>
    </row>
    <row r="9" spans="1:7" s="7" customFormat="1" ht="17.25" customHeight="1">
      <c r="A9" s="6" t="s">
        <v>13</v>
      </c>
      <c r="B9" s="6" t="s">
        <v>14</v>
      </c>
      <c r="C9" s="128" t="s">
        <v>49</v>
      </c>
      <c r="D9" s="6" t="s">
        <v>15</v>
      </c>
      <c r="E9" s="107" t="s">
        <v>16</v>
      </c>
      <c r="F9" s="107" t="s">
        <v>17</v>
      </c>
      <c r="G9" s="107" t="s">
        <v>18</v>
      </c>
    </row>
    <row r="10" spans="1:7" s="1" customFormat="1" ht="27.75" customHeight="1">
      <c r="A10" s="73">
        <v>1</v>
      </c>
      <c r="B10" s="181" t="s">
        <v>124</v>
      </c>
      <c r="C10" s="182"/>
      <c r="D10" s="182"/>
      <c r="E10" s="182"/>
      <c r="F10" s="182"/>
      <c r="G10" s="183"/>
    </row>
    <row r="11" spans="1:7" s="1" customFormat="1" ht="12.75" customHeight="1">
      <c r="A11" s="155" t="s">
        <v>28</v>
      </c>
      <c r="B11" s="108" t="s">
        <v>52</v>
      </c>
      <c r="C11" s="109"/>
      <c r="D11" s="109"/>
      <c r="E11" s="109"/>
      <c r="F11" s="109"/>
      <c r="G11" s="110"/>
    </row>
    <row r="12" spans="1:8" ht="22.5">
      <c r="A12" s="114" t="s">
        <v>55</v>
      </c>
      <c r="B12" s="36" t="s">
        <v>112</v>
      </c>
      <c r="C12" s="114" t="s">
        <v>50</v>
      </c>
      <c r="D12" s="114" t="s">
        <v>19</v>
      </c>
      <c r="E12" s="115">
        <v>6</v>
      </c>
      <c r="F12" s="115"/>
      <c r="G12" s="115">
        <f aca="true" t="shared" si="0" ref="G12:G19">ROUND(E12*F12,2)</f>
        <v>0</v>
      </c>
      <c r="H12" s="149"/>
    </row>
    <row r="13" spans="1:8" ht="22.5">
      <c r="A13" s="114" t="s">
        <v>56</v>
      </c>
      <c r="B13" s="36" t="s">
        <v>119</v>
      </c>
      <c r="C13" s="114">
        <v>1076</v>
      </c>
      <c r="D13" s="114" t="s">
        <v>54</v>
      </c>
      <c r="E13" s="115">
        <v>6</v>
      </c>
      <c r="F13" s="115"/>
      <c r="G13" s="115">
        <f t="shared" si="0"/>
        <v>0</v>
      </c>
      <c r="H13" s="149"/>
    </row>
    <row r="14" spans="1:8" ht="22.5">
      <c r="A14" s="114" t="s">
        <v>57</v>
      </c>
      <c r="B14" s="36" t="s">
        <v>120</v>
      </c>
      <c r="C14" s="114">
        <v>10778</v>
      </c>
      <c r="D14" s="114" t="s">
        <v>54</v>
      </c>
      <c r="E14" s="115">
        <v>6</v>
      </c>
      <c r="F14" s="115"/>
      <c r="G14" s="115">
        <f>ROUND(E14*F14,2)</f>
        <v>0</v>
      </c>
      <c r="H14" s="149"/>
    </row>
    <row r="15" spans="1:8" ht="22.5">
      <c r="A15" s="25" t="s">
        <v>58</v>
      </c>
      <c r="B15" s="23" t="s">
        <v>97</v>
      </c>
      <c r="C15" s="25">
        <v>93214</v>
      </c>
      <c r="D15" s="25" t="s">
        <v>85</v>
      </c>
      <c r="E15" s="113">
        <v>1</v>
      </c>
      <c r="F15" s="113"/>
      <c r="G15" s="113">
        <f>ROUND(E15*F15,2)</f>
        <v>0</v>
      </c>
      <c r="H15" s="149"/>
    </row>
    <row r="16" spans="1:8" ht="33.75">
      <c r="A16" s="25" t="s">
        <v>59</v>
      </c>
      <c r="B16" s="23" t="s">
        <v>122</v>
      </c>
      <c r="C16" s="25">
        <v>84126</v>
      </c>
      <c r="D16" s="25" t="s">
        <v>19</v>
      </c>
      <c r="E16" s="113">
        <v>36</v>
      </c>
      <c r="F16" s="113"/>
      <c r="G16" s="113">
        <f>ROUND(E16*F16,2)</f>
        <v>0</v>
      </c>
      <c r="H16" s="149"/>
    </row>
    <row r="17" spans="1:8" ht="22.5">
      <c r="A17" s="25" t="s">
        <v>60</v>
      </c>
      <c r="B17" s="23" t="s">
        <v>98</v>
      </c>
      <c r="C17" s="25">
        <v>13521</v>
      </c>
      <c r="D17" s="25" t="s">
        <v>85</v>
      </c>
      <c r="E17" s="113">
        <v>20</v>
      </c>
      <c r="F17" s="113"/>
      <c r="G17" s="113">
        <f>ROUND(E17*F17,2)</f>
        <v>0</v>
      </c>
      <c r="H17" s="149"/>
    </row>
    <row r="18" spans="1:7" ht="12.75" customHeight="1">
      <c r="A18" s="25" t="s">
        <v>61</v>
      </c>
      <c r="B18" s="23" t="s">
        <v>123</v>
      </c>
      <c r="C18" s="25">
        <v>34723</v>
      </c>
      <c r="D18" s="25" t="s">
        <v>19</v>
      </c>
      <c r="E18" s="113">
        <v>2.5</v>
      </c>
      <c r="F18" s="113"/>
      <c r="G18" s="113">
        <f t="shared" si="0"/>
        <v>0</v>
      </c>
    </row>
    <row r="19" spans="1:8" s="13" customFormat="1" ht="22.5">
      <c r="A19" s="25" t="s">
        <v>62</v>
      </c>
      <c r="B19" s="137" t="s">
        <v>99</v>
      </c>
      <c r="C19" s="111">
        <v>99063</v>
      </c>
      <c r="D19" s="111" t="s">
        <v>21</v>
      </c>
      <c r="E19" s="112">
        <v>313</v>
      </c>
      <c r="F19" s="112"/>
      <c r="G19" s="112">
        <f t="shared" si="0"/>
        <v>0</v>
      </c>
      <c r="H19" s="10"/>
    </row>
    <row r="20" spans="1:8" s="13" customFormat="1" ht="12.75">
      <c r="A20" s="122"/>
      <c r="B20" s="150"/>
      <c r="C20" s="151"/>
      <c r="D20" s="151"/>
      <c r="E20" s="152"/>
      <c r="F20" s="162" t="s">
        <v>51</v>
      </c>
      <c r="G20" s="107">
        <f>SUM(G12:G19)</f>
        <v>0</v>
      </c>
      <c r="H20" s="10"/>
    </row>
    <row r="21" spans="1:8" s="13" customFormat="1" ht="12.75">
      <c r="A21" s="157"/>
      <c r="B21" s="158"/>
      <c r="C21" s="159"/>
      <c r="D21" s="159"/>
      <c r="E21" s="160"/>
      <c r="F21" s="161"/>
      <c r="G21" s="148"/>
      <c r="H21" s="10"/>
    </row>
    <row r="22" spans="1:8" s="13" customFormat="1" ht="12.75">
      <c r="A22" s="6" t="s">
        <v>22</v>
      </c>
      <c r="B22" s="108" t="s">
        <v>53</v>
      </c>
      <c r="C22" s="109"/>
      <c r="D22" s="109"/>
      <c r="E22" s="109"/>
      <c r="F22" s="109"/>
      <c r="G22" s="110"/>
      <c r="H22" s="10"/>
    </row>
    <row r="23" spans="1:8" s="13" customFormat="1" ht="22.5">
      <c r="A23" s="114" t="s">
        <v>63</v>
      </c>
      <c r="B23" s="36" t="s">
        <v>100</v>
      </c>
      <c r="C23" s="114" t="s">
        <v>73</v>
      </c>
      <c r="D23" s="114" t="s">
        <v>20</v>
      </c>
      <c r="E23" s="115">
        <v>691.61</v>
      </c>
      <c r="F23" s="115"/>
      <c r="G23" s="115">
        <f aca="true" t="shared" si="1" ref="G23:G32">ROUND(E23*F23,2)</f>
        <v>0</v>
      </c>
      <c r="H23" s="10"/>
    </row>
    <row r="24" spans="1:8" s="13" customFormat="1" ht="15" customHeight="1">
      <c r="A24" s="25" t="s">
        <v>64</v>
      </c>
      <c r="B24" s="36" t="s">
        <v>101</v>
      </c>
      <c r="C24" s="25">
        <v>72961</v>
      </c>
      <c r="D24" s="25" t="s">
        <v>19</v>
      </c>
      <c r="E24" s="113">
        <v>2766.44</v>
      </c>
      <c r="F24" s="113"/>
      <c r="G24" s="113">
        <f t="shared" si="1"/>
        <v>0</v>
      </c>
      <c r="H24" s="10"/>
    </row>
    <row r="25" spans="1:8" s="13" customFormat="1" ht="22.5">
      <c r="A25" s="25" t="s">
        <v>65</v>
      </c>
      <c r="B25" s="36" t="s">
        <v>125</v>
      </c>
      <c r="C25" s="25">
        <v>93358</v>
      </c>
      <c r="D25" s="25" t="s">
        <v>20</v>
      </c>
      <c r="E25" s="113">
        <v>55.86</v>
      </c>
      <c r="F25" s="113"/>
      <c r="G25" s="113">
        <f t="shared" si="1"/>
        <v>0</v>
      </c>
      <c r="H25" s="10"/>
    </row>
    <row r="26" spans="1:8" s="13" customFormat="1" ht="22.5" customHeight="1">
      <c r="A26" s="114" t="s">
        <v>66</v>
      </c>
      <c r="B26" s="36" t="s">
        <v>102</v>
      </c>
      <c r="C26" s="25">
        <v>90106</v>
      </c>
      <c r="D26" s="25" t="s">
        <v>20</v>
      </c>
      <c r="E26" s="113">
        <v>422.55</v>
      </c>
      <c r="F26" s="113"/>
      <c r="G26" s="113">
        <f t="shared" si="1"/>
        <v>0</v>
      </c>
      <c r="H26" s="10"/>
    </row>
    <row r="27" spans="1:8" s="13" customFormat="1" ht="22.5">
      <c r="A27" s="25" t="s">
        <v>67</v>
      </c>
      <c r="B27" s="36" t="s">
        <v>103</v>
      </c>
      <c r="C27" s="25">
        <v>93379</v>
      </c>
      <c r="D27" s="25" t="s">
        <v>20</v>
      </c>
      <c r="E27" s="113">
        <v>363.3</v>
      </c>
      <c r="F27" s="113"/>
      <c r="G27" s="113">
        <f t="shared" si="1"/>
        <v>0</v>
      </c>
      <c r="H27" s="10"/>
    </row>
    <row r="28" spans="1:8" s="13" customFormat="1" ht="12.75">
      <c r="A28" s="25" t="s">
        <v>68</v>
      </c>
      <c r="B28" s="36" t="s">
        <v>104</v>
      </c>
      <c r="C28" s="25">
        <v>79482</v>
      </c>
      <c r="D28" s="25" t="s">
        <v>20</v>
      </c>
      <c r="E28" s="113">
        <v>118.74</v>
      </c>
      <c r="F28" s="113"/>
      <c r="G28" s="113">
        <f t="shared" si="1"/>
        <v>0</v>
      </c>
      <c r="H28" s="10"/>
    </row>
    <row r="29" spans="1:8" s="13" customFormat="1" ht="12.75">
      <c r="A29" s="114" t="s">
        <v>69</v>
      </c>
      <c r="B29" s="36" t="s">
        <v>105</v>
      </c>
      <c r="C29" s="25" t="s">
        <v>74</v>
      </c>
      <c r="D29" s="25" t="s">
        <v>76</v>
      </c>
      <c r="E29" s="113">
        <v>1056</v>
      </c>
      <c r="F29" s="113"/>
      <c r="G29" s="113">
        <f t="shared" si="1"/>
        <v>0</v>
      </c>
      <c r="H29" s="10"/>
    </row>
    <row r="30" spans="1:8" s="13" customFormat="1" ht="22.5">
      <c r="A30" s="25" t="s">
        <v>70</v>
      </c>
      <c r="B30" s="36" t="s">
        <v>106</v>
      </c>
      <c r="C30" s="25" t="s">
        <v>75</v>
      </c>
      <c r="D30" s="25" t="s">
        <v>20</v>
      </c>
      <c r="E30" s="113">
        <v>1263.09</v>
      </c>
      <c r="F30" s="113"/>
      <c r="G30" s="113">
        <f t="shared" si="1"/>
        <v>0</v>
      </c>
      <c r="H30" s="10"/>
    </row>
    <row r="31" spans="1:8" s="13" customFormat="1" ht="22.5">
      <c r="A31" s="25" t="s">
        <v>71</v>
      </c>
      <c r="B31" s="36" t="s">
        <v>107</v>
      </c>
      <c r="C31" s="25">
        <v>97912</v>
      </c>
      <c r="D31" s="25" t="s">
        <v>77</v>
      </c>
      <c r="E31" s="113">
        <v>6315.45</v>
      </c>
      <c r="F31" s="113"/>
      <c r="G31" s="113">
        <f t="shared" si="1"/>
        <v>0</v>
      </c>
      <c r="H31" s="10"/>
    </row>
    <row r="32" spans="1:8" s="13" customFormat="1" ht="22.5">
      <c r="A32" s="116" t="s">
        <v>72</v>
      </c>
      <c r="B32" s="36" t="s">
        <v>108</v>
      </c>
      <c r="C32" s="111">
        <v>72882</v>
      </c>
      <c r="D32" s="111" t="s">
        <v>77</v>
      </c>
      <c r="E32" s="112">
        <v>6731.25</v>
      </c>
      <c r="F32" s="112"/>
      <c r="G32" s="112">
        <f t="shared" si="1"/>
        <v>0</v>
      </c>
      <c r="H32" s="10"/>
    </row>
    <row r="33" spans="1:8" s="13" customFormat="1" ht="12.75">
      <c r="A33" s="122"/>
      <c r="B33" s="150"/>
      <c r="C33" s="151"/>
      <c r="D33" s="151"/>
      <c r="E33" s="152"/>
      <c r="F33" s="162" t="s">
        <v>51</v>
      </c>
      <c r="G33" s="107">
        <f>SUM(G23:G32)</f>
        <v>0</v>
      </c>
      <c r="H33" s="10"/>
    </row>
    <row r="34" spans="1:8" s="13" customFormat="1" ht="12.75">
      <c r="A34" s="157"/>
      <c r="B34" s="158"/>
      <c r="C34" s="159"/>
      <c r="D34" s="159"/>
      <c r="E34" s="160"/>
      <c r="F34" s="161"/>
      <c r="G34" s="148"/>
      <c r="H34" s="10"/>
    </row>
    <row r="35" spans="1:8" s="13" customFormat="1" ht="12.75">
      <c r="A35" s="6" t="s">
        <v>23</v>
      </c>
      <c r="B35" s="108" t="s">
        <v>126</v>
      </c>
      <c r="C35" s="109"/>
      <c r="D35" s="109"/>
      <c r="E35" s="109"/>
      <c r="F35" s="109"/>
      <c r="G35" s="110"/>
      <c r="H35" s="10"/>
    </row>
    <row r="36" spans="1:8" s="13" customFormat="1" ht="22.5">
      <c r="A36" s="114" t="s">
        <v>79</v>
      </c>
      <c r="B36" s="36" t="s">
        <v>109</v>
      </c>
      <c r="C36" s="114">
        <v>95565</v>
      </c>
      <c r="D36" s="114" t="s">
        <v>21</v>
      </c>
      <c r="E36" s="115">
        <v>313</v>
      </c>
      <c r="F36" s="115"/>
      <c r="G36" s="115">
        <f>ROUND(E36*F36,2)</f>
        <v>0</v>
      </c>
      <c r="H36" s="10"/>
    </row>
    <row r="37" spans="1:8" s="13" customFormat="1" ht="33.75">
      <c r="A37" s="25" t="s">
        <v>80</v>
      </c>
      <c r="B37" s="36" t="s">
        <v>127</v>
      </c>
      <c r="C37" s="25">
        <v>98415</v>
      </c>
      <c r="D37" s="25" t="s">
        <v>85</v>
      </c>
      <c r="E37" s="113">
        <v>4</v>
      </c>
      <c r="F37" s="113"/>
      <c r="G37" s="113">
        <f>ROUND(E37*F37,2)</f>
        <v>0</v>
      </c>
      <c r="H37" s="10"/>
    </row>
    <row r="38" spans="1:8" s="13" customFormat="1" ht="45">
      <c r="A38" s="114" t="s">
        <v>81</v>
      </c>
      <c r="B38" s="36" t="s">
        <v>110</v>
      </c>
      <c r="C38" s="25">
        <v>83627</v>
      </c>
      <c r="D38" s="25" t="s">
        <v>85</v>
      </c>
      <c r="E38" s="113">
        <v>4</v>
      </c>
      <c r="F38" s="113"/>
      <c r="G38" s="113">
        <f>ROUND(E38*F38,2)</f>
        <v>0</v>
      </c>
      <c r="H38" s="10"/>
    </row>
    <row r="39" spans="1:8" s="13" customFormat="1" ht="33.75">
      <c r="A39" s="25" t="s">
        <v>82</v>
      </c>
      <c r="B39" s="36" t="s">
        <v>128</v>
      </c>
      <c r="C39" s="25">
        <v>73714</v>
      </c>
      <c r="D39" s="25" t="s">
        <v>85</v>
      </c>
      <c r="E39" s="113">
        <v>20</v>
      </c>
      <c r="F39" s="113"/>
      <c r="G39" s="113">
        <f>ROUND(E39*F39,2)</f>
        <v>0</v>
      </c>
      <c r="H39" s="10"/>
    </row>
    <row r="40" spans="1:8" s="13" customFormat="1" ht="33.75" customHeight="1">
      <c r="A40" s="144" t="s">
        <v>83</v>
      </c>
      <c r="B40" s="145" t="s">
        <v>129</v>
      </c>
      <c r="C40" s="144" t="s">
        <v>115</v>
      </c>
      <c r="D40" s="144" t="s">
        <v>85</v>
      </c>
      <c r="E40" s="146">
        <v>4</v>
      </c>
      <c r="F40" s="146"/>
      <c r="G40" s="146">
        <f>ROUND(E40*F40,2)</f>
        <v>0</v>
      </c>
      <c r="H40" s="10"/>
    </row>
    <row r="41" spans="1:8" s="13" customFormat="1" ht="12.75">
      <c r="A41" s="122"/>
      <c r="B41" s="150"/>
      <c r="C41" s="151"/>
      <c r="D41" s="151"/>
      <c r="E41" s="152"/>
      <c r="F41" s="162" t="s">
        <v>51</v>
      </c>
      <c r="G41" s="107">
        <f>SUM(G36:G40)</f>
        <v>0</v>
      </c>
      <c r="H41" s="10"/>
    </row>
    <row r="42" spans="1:8" s="13" customFormat="1" ht="12.75">
      <c r="A42" s="157"/>
      <c r="B42" s="158"/>
      <c r="C42" s="159"/>
      <c r="D42" s="159"/>
      <c r="E42" s="160"/>
      <c r="F42" s="161"/>
      <c r="G42" s="163"/>
      <c r="H42" s="10"/>
    </row>
    <row r="43" spans="1:8" s="13" customFormat="1" ht="12.75">
      <c r="A43" s="153"/>
      <c r="B43" s="1"/>
      <c r="C43" s="104"/>
      <c r="D43" s="104"/>
      <c r="E43" s="105"/>
      <c r="F43" s="106"/>
      <c r="G43" s="154"/>
      <c r="H43" s="10"/>
    </row>
    <row r="44" spans="1:8" s="13" customFormat="1" ht="12.75">
      <c r="A44" s="153"/>
      <c r="B44" s="1"/>
      <c r="C44" s="104"/>
      <c r="D44" s="104"/>
      <c r="E44" s="105"/>
      <c r="F44" s="106"/>
      <c r="G44" s="154"/>
      <c r="H44" s="10"/>
    </row>
    <row r="45" spans="1:8" s="13" customFormat="1" ht="12.75">
      <c r="A45" s="153"/>
      <c r="B45" s="1"/>
      <c r="C45" s="104"/>
      <c r="D45" s="104"/>
      <c r="E45" s="105"/>
      <c r="F45" s="106"/>
      <c r="G45" s="154"/>
      <c r="H45" s="10"/>
    </row>
    <row r="46" spans="1:8" s="13" customFormat="1" ht="12.75">
      <c r="A46" s="6" t="s">
        <v>24</v>
      </c>
      <c r="B46" s="108" t="s">
        <v>86</v>
      </c>
      <c r="C46" s="109"/>
      <c r="D46" s="109"/>
      <c r="E46" s="109"/>
      <c r="F46" s="109"/>
      <c r="G46" s="110"/>
      <c r="H46" s="10"/>
    </row>
    <row r="47" spans="1:8" s="13" customFormat="1" ht="36.75" customHeight="1">
      <c r="A47" s="141" t="s">
        <v>87</v>
      </c>
      <c r="B47" s="142" t="s">
        <v>130</v>
      </c>
      <c r="C47" s="141" t="s">
        <v>90</v>
      </c>
      <c r="D47" s="141" t="s">
        <v>19</v>
      </c>
      <c r="E47" s="143">
        <v>2766.44</v>
      </c>
      <c r="F47" s="143"/>
      <c r="G47" s="143">
        <f>ROUND(E47*F47,2)</f>
        <v>0</v>
      </c>
      <c r="H47" s="10"/>
    </row>
    <row r="48" spans="1:8" s="13" customFormat="1" ht="22.5">
      <c r="A48" s="138" t="s">
        <v>88</v>
      </c>
      <c r="B48" s="139" t="s">
        <v>111</v>
      </c>
      <c r="C48" s="138">
        <v>96396</v>
      </c>
      <c r="D48" s="138" t="s">
        <v>20</v>
      </c>
      <c r="E48" s="140">
        <v>276.64</v>
      </c>
      <c r="F48" s="140"/>
      <c r="G48" s="140">
        <f>ROUND(E48*F48,2)</f>
        <v>0</v>
      </c>
      <c r="H48" s="10"/>
    </row>
    <row r="49" spans="1:8" s="13" customFormat="1" ht="22.5">
      <c r="A49" s="116" t="s">
        <v>89</v>
      </c>
      <c r="B49" s="24" t="s">
        <v>131</v>
      </c>
      <c r="C49" s="116">
        <v>94265</v>
      </c>
      <c r="D49" s="116" t="s">
        <v>21</v>
      </c>
      <c r="E49" s="117">
        <v>874.87</v>
      </c>
      <c r="F49" s="117"/>
      <c r="G49" s="117">
        <f>ROUND(E49*F49,2)</f>
        <v>0</v>
      </c>
      <c r="H49" s="10"/>
    </row>
    <row r="50" spans="1:8" s="13" customFormat="1" ht="12.75">
      <c r="A50" s="122"/>
      <c r="B50" s="1"/>
      <c r="C50" s="104"/>
      <c r="D50" s="104"/>
      <c r="E50" s="105"/>
      <c r="F50" s="106" t="s">
        <v>51</v>
      </c>
      <c r="G50" s="107">
        <f>SUM(G47:G49)</f>
        <v>0</v>
      </c>
      <c r="H50" s="10"/>
    </row>
    <row r="51" spans="1:8" s="13" customFormat="1" ht="12.75">
      <c r="A51" s="164"/>
      <c r="B51" s="1"/>
      <c r="C51" s="104"/>
      <c r="D51" s="104"/>
      <c r="E51" s="105"/>
      <c r="F51" s="106"/>
      <c r="G51" s="156"/>
      <c r="H51" s="10"/>
    </row>
    <row r="52" spans="1:8" s="13" customFormat="1" ht="12.75">
      <c r="A52" s="118"/>
      <c r="B52" s="119"/>
      <c r="C52" s="120"/>
      <c r="D52" s="120"/>
      <c r="E52" s="184"/>
      <c r="F52" s="184"/>
      <c r="G52" s="121"/>
      <c r="H52" s="10"/>
    </row>
    <row r="53" spans="1:8" s="13" customFormat="1" ht="15" customHeight="1">
      <c r="A53" s="125"/>
      <c r="B53" s="123"/>
      <c r="C53" s="123"/>
      <c r="D53" s="173" t="s">
        <v>91</v>
      </c>
      <c r="E53" s="173"/>
      <c r="F53" s="174"/>
      <c r="G53" s="124">
        <f>+G50+G41+G33+G20</f>
        <v>0</v>
      </c>
      <c r="H53" s="10"/>
    </row>
    <row r="54" spans="1:8" s="13" customFormat="1" ht="12.75">
      <c r="A54" s="15"/>
      <c r="B54" s="10"/>
      <c r="C54" s="12"/>
      <c r="D54" s="12"/>
      <c r="G54" s="14"/>
      <c r="H54" s="10"/>
    </row>
    <row r="55" spans="1:8" s="13" customFormat="1" ht="12.75">
      <c r="A55" s="175" t="s">
        <v>121</v>
      </c>
      <c r="B55" s="176"/>
      <c r="C55" s="176"/>
      <c r="D55" s="176"/>
      <c r="E55" s="176"/>
      <c r="F55" s="176"/>
      <c r="G55" s="176"/>
      <c r="H55" s="10"/>
    </row>
    <row r="56" spans="1:8" s="13" customFormat="1" ht="12.75">
      <c r="A56" s="15"/>
      <c r="B56" s="10"/>
      <c r="C56" s="12"/>
      <c r="D56" s="12"/>
      <c r="G56" s="14"/>
      <c r="H56" s="10"/>
    </row>
    <row r="57" spans="1:8" s="13" customFormat="1" ht="12.75">
      <c r="A57" s="15"/>
      <c r="B57" s="10"/>
      <c r="C57" s="12"/>
      <c r="D57" s="12"/>
      <c r="G57" s="14"/>
      <c r="H57" s="10"/>
    </row>
    <row r="58" spans="1:8" s="13" customFormat="1" ht="12.75">
      <c r="A58" s="15"/>
      <c r="B58" s="10"/>
      <c r="C58" s="12"/>
      <c r="D58" s="12"/>
      <c r="G58" s="14"/>
      <c r="H58" s="10"/>
    </row>
    <row r="59" spans="1:8" s="13" customFormat="1" ht="12.75">
      <c r="A59" s="15"/>
      <c r="B59" s="10"/>
      <c r="C59" s="12"/>
      <c r="D59" s="12"/>
      <c r="G59" s="14"/>
      <c r="H59" s="10"/>
    </row>
    <row r="60" spans="1:8" s="13" customFormat="1" ht="12.75">
      <c r="A60" s="15"/>
      <c r="B60" s="10"/>
      <c r="C60" s="12"/>
      <c r="D60" s="12"/>
      <c r="G60" s="14"/>
      <c r="H60" s="10"/>
    </row>
    <row r="61" spans="1:8" s="13" customFormat="1" ht="12.75">
      <c r="A61" s="15"/>
      <c r="B61" s="172" t="s">
        <v>164</v>
      </c>
      <c r="C61" s="172"/>
      <c r="D61" s="172"/>
      <c r="E61" s="172"/>
      <c r="F61" s="172"/>
      <c r="G61" s="172"/>
      <c r="H61" s="10"/>
    </row>
    <row r="62" spans="1:8" s="13" customFormat="1" ht="12.75">
      <c r="A62" s="15"/>
      <c r="B62" s="10"/>
      <c r="C62" s="12"/>
      <c r="D62" s="12"/>
      <c r="G62" s="14"/>
      <c r="H62" s="10"/>
    </row>
    <row r="63" spans="1:8" s="13" customFormat="1" ht="12.75">
      <c r="A63" s="15"/>
      <c r="B63" s="10"/>
      <c r="C63" s="12"/>
      <c r="D63" s="12"/>
      <c r="G63" s="14"/>
      <c r="H63" s="10"/>
    </row>
    <row r="64" spans="1:8" s="13" customFormat="1" ht="12.75">
      <c r="A64" s="15"/>
      <c r="B64" s="10"/>
      <c r="C64" s="12"/>
      <c r="D64" s="12"/>
      <c r="G64" s="14"/>
      <c r="H64" s="10"/>
    </row>
    <row r="65" spans="1:8" s="13" customFormat="1" ht="12.75">
      <c r="A65" s="15"/>
      <c r="B65" s="10"/>
      <c r="C65" s="12"/>
      <c r="D65" s="12"/>
      <c r="G65" s="14"/>
      <c r="H65" s="10"/>
    </row>
    <row r="66" spans="1:8" s="13" customFormat="1" ht="12.75">
      <c r="A66" s="15"/>
      <c r="B66" s="10"/>
      <c r="C66" s="12"/>
      <c r="D66" s="12"/>
      <c r="G66" s="14"/>
      <c r="H66" s="10"/>
    </row>
    <row r="67" spans="1:8" s="13" customFormat="1" ht="12.75">
      <c r="A67" s="15"/>
      <c r="B67" s="10"/>
      <c r="C67" s="12"/>
      <c r="D67" s="12"/>
      <c r="G67" s="14"/>
      <c r="H67" s="10"/>
    </row>
    <row r="68" spans="1:8" s="13" customFormat="1" ht="12.75">
      <c r="A68" s="15"/>
      <c r="B68" s="10"/>
      <c r="C68" s="12"/>
      <c r="D68" s="12"/>
      <c r="G68" s="14"/>
      <c r="H68" s="10"/>
    </row>
    <row r="69" spans="1:8" s="13" customFormat="1" ht="12.75">
      <c r="A69" s="15"/>
      <c r="B69" s="10"/>
      <c r="C69" s="12"/>
      <c r="D69" s="12"/>
      <c r="G69" s="14"/>
      <c r="H69" s="10"/>
    </row>
    <row r="70" spans="1:8" s="13" customFormat="1" ht="12.75">
      <c r="A70" s="15"/>
      <c r="B70" s="10"/>
      <c r="C70" s="12"/>
      <c r="D70" s="12"/>
      <c r="G70" s="14"/>
      <c r="H70" s="10"/>
    </row>
    <row r="71" spans="1:8" s="13" customFormat="1" ht="12.75">
      <c r="A71" s="15"/>
      <c r="B71" s="10"/>
      <c r="C71" s="12"/>
      <c r="D71" s="12"/>
      <c r="G71" s="14"/>
      <c r="H71" s="10"/>
    </row>
    <row r="72" spans="1:8" s="13" customFormat="1" ht="12.75">
      <c r="A72" s="15"/>
      <c r="B72" s="10"/>
      <c r="C72" s="12"/>
      <c r="D72" s="12"/>
      <c r="G72" s="14"/>
      <c r="H72" s="10"/>
    </row>
    <row r="73" spans="1:8" s="13" customFormat="1" ht="12.75">
      <c r="A73" s="15"/>
      <c r="B73" s="10"/>
      <c r="C73" s="12"/>
      <c r="D73" s="12"/>
      <c r="G73" s="14"/>
      <c r="H73" s="10"/>
    </row>
    <row r="74" spans="1:8" s="13" customFormat="1" ht="12.75">
      <c r="A74" s="15"/>
      <c r="B74" s="10"/>
      <c r="C74" s="12"/>
      <c r="D74" s="12"/>
      <c r="G74" s="14"/>
      <c r="H74" s="10"/>
    </row>
    <row r="75" spans="1:8" s="13" customFormat="1" ht="12.75">
      <c r="A75" s="15"/>
      <c r="B75" s="10"/>
      <c r="C75" s="12"/>
      <c r="D75" s="12"/>
      <c r="G75" s="14"/>
      <c r="H75" s="10"/>
    </row>
    <row r="76" spans="1:8" s="13" customFormat="1" ht="12.75">
      <c r="A76" s="15"/>
      <c r="B76" s="10"/>
      <c r="C76" s="12"/>
      <c r="D76" s="12"/>
      <c r="G76" s="14"/>
      <c r="H76" s="10"/>
    </row>
    <row r="77" spans="1:8" s="13" customFormat="1" ht="12.75">
      <c r="A77" s="15"/>
      <c r="B77" s="10"/>
      <c r="C77" s="12"/>
      <c r="D77" s="12"/>
      <c r="G77" s="14"/>
      <c r="H77" s="10"/>
    </row>
    <row r="78" spans="1:8" s="13" customFormat="1" ht="12.75">
      <c r="A78" s="15"/>
      <c r="B78" s="10"/>
      <c r="C78" s="12"/>
      <c r="D78" s="12"/>
      <c r="G78" s="14"/>
      <c r="H78" s="10"/>
    </row>
    <row r="79" spans="1:8" s="13" customFormat="1" ht="12.75">
      <c r="A79" s="15"/>
      <c r="B79" s="10"/>
      <c r="C79" s="12"/>
      <c r="D79" s="12"/>
      <c r="G79" s="14"/>
      <c r="H79" s="10"/>
    </row>
    <row r="80" spans="1:8" s="13" customFormat="1" ht="12.75">
      <c r="A80" s="15"/>
      <c r="B80" s="10"/>
      <c r="C80" s="12"/>
      <c r="D80" s="12"/>
      <c r="G80" s="14"/>
      <c r="H80" s="10"/>
    </row>
    <row r="81" spans="1:8" s="13" customFormat="1" ht="12.75">
      <c r="A81" s="15"/>
      <c r="B81" s="10"/>
      <c r="C81" s="12"/>
      <c r="D81" s="12"/>
      <c r="G81" s="14"/>
      <c r="H81" s="10"/>
    </row>
    <row r="82" spans="1:8" s="13" customFormat="1" ht="12.75">
      <c r="A82" s="15"/>
      <c r="B82" s="10"/>
      <c r="C82" s="12"/>
      <c r="D82" s="12"/>
      <c r="G82" s="14"/>
      <c r="H82" s="10"/>
    </row>
    <row r="83" spans="1:8" s="13" customFormat="1" ht="12.75">
      <c r="A83" s="15"/>
      <c r="B83" s="10"/>
      <c r="C83" s="12"/>
      <c r="D83" s="12"/>
      <c r="G83" s="14"/>
      <c r="H83" s="10"/>
    </row>
    <row r="84" spans="1:8" s="13" customFormat="1" ht="12.75">
      <c r="A84" s="15"/>
      <c r="B84" s="10"/>
      <c r="C84" s="12"/>
      <c r="D84" s="12"/>
      <c r="G84" s="14"/>
      <c r="H84" s="10"/>
    </row>
    <row r="85" spans="1:8" s="13" customFormat="1" ht="12.75">
      <c r="A85" s="15"/>
      <c r="B85" s="10"/>
      <c r="C85" s="12"/>
      <c r="D85" s="12"/>
      <c r="G85" s="14"/>
      <c r="H85" s="10"/>
    </row>
    <row r="86" spans="1:8" s="13" customFormat="1" ht="12.75">
      <c r="A86" s="15"/>
      <c r="B86" s="10"/>
      <c r="C86" s="12"/>
      <c r="D86" s="12"/>
      <c r="G86" s="14"/>
      <c r="H86" s="10"/>
    </row>
    <row r="87" spans="1:8" s="13" customFormat="1" ht="12.75">
      <c r="A87" s="15"/>
      <c r="B87" s="10"/>
      <c r="C87" s="12"/>
      <c r="D87" s="12"/>
      <c r="G87" s="14"/>
      <c r="H87" s="10"/>
    </row>
    <row r="88" spans="1:8" s="13" customFormat="1" ht="12.75">
      <c r="A88" s="15"/>
      <c r="B88" s="10"/>
      <c r="C88" s="12"/>
      <c r="D88" s="12"/>
      <c r="G88" s="14"/>
      <c r="H88" s="10"/>
    </row>
    <row r="89" spans="1:8" s="13" customFormat="1" ht="12.75">
      <c r="A89" s="15"/>
      <c r="B89" s="10"/>
      <c r="C89" s="12"/>
      <c r="D89" s="12"/>
      <c r="G89" s="14"/>
      <c r="H89" s="10"/>
    </row>
    <row r="90" spans="1:8" s="13" customFormat="1" ht="12.75">
      <c r="A90" s="15"/>
      <c r="B90" s="10"/>
      <c r="C90" s="12"/>
      <c r="D90" s="12"/>
      <c r="G90" s="14"/>
      <c r="H90" s="10"/>
    </row>
    <row r="91" spans="1:8" s="13" customFormat="1" ht="12.75">
      <c r="A91" s="15"/>
      <c r="B91" s="10"/>
      <c r="C91" s="12"/>
      <c r="D91" s="12"/>
      <c r="G91" s="14"/>
      <c r="H91" s="10"/>
    </row>
    <row r="92" spans="1:8" s="13" customFormat="1" ht="12.75">
      <c r="A92" s="15"/>
      <c r="B92" s="10"/>
      <c r="C92" s="12"/>
      <c r="D92" s="12"/>
      <c r="G92" s="14"/>
      <c r="H92" s="10"/>
    </row>
    <row r="93" spans="1:8" s="13" customFormat="1" ht="12.75">
      <c r="A93" s="15"/>
      <c r="B93" s="10"/>
      <c r="C93" s="12"/>
      <c r="D93" s="12"/>
      <c r="G93" s="14"/>
      <c r="H93" s="10"/>
    </row>
    <row r="94" spans="1:8" s="13" customFormat="1" ht="12.75">
      <c r="A94" s="15"/>
      <c r="B94" s="10"/>
      <c r="C94" s="12"/>
      <c r="D94" s="12"/>
      <c r="G94" s="14"/>
      <c r="H94" s="10"/>
    </row>
    <row r="95" spans="1:8" s="13" customFormat="1" ht="12.75">
      <c r="A95" s="15"/>
      <c r="B95" s="10"/>
      <c r="C95" s="12"/>
      <c r="D95" s="12"/>
      <c r="G95" s="14"/>
      <c r="H95" s="10"/>
    </row>
    <row r="96" spans="1:8" s="13" customFormat="1" ht="12.75">
      <c r="A96" s="15"/>
      <c r="B96" s="10"/>
      <c r="C96" s="12"/>
      <c r="D96" s="12"/>
      <c r="G96" s="14"/>
      <c r="H96" s="10"/>
    </row>
    <row r="97" spans="1:8" s="13" customFormat="1" ht="12.75">
      <c r="A97" s="15"/>
      <c r="B97" s="10"/>
      <c r="C97" s="12"/>
      <c r="D97" s="12"/>
      <c r="G97" s="14"/>
      <c r="H97" s="10"/>
    </row>
    <row r="98" spans="1:8" s="13" customFormat="1" ht="12.75">
      <c r="A98" s="15"/>
      <c r="B98" s="10"/>
      <c r="C98" s="12"/>
      <c r="D98" s="12"/>
      <c r="G98" s="14"/>
      <c r="H98" s="10"/>
    </row>
    <row r="99" spans="1:8" s="13" customFormat="1" ht="12.75">
      <c r="A99" s="15"/>
      <c r="B99" s="10"/>
      <c r="C99" s="12"/>
      <c r="D99" s="12"/>
      <c r="G99" s="14"/>
      <c r="H99" s="10"/>
    </row>
    <row r="100" spans="1:8" s="13" customFormat="1" ht="12.75">
      <c r="A100" s="15"/>
      <c r="B100" s="10"/>
      <c r="C100" s="12"/>
      <c r="D100" s="12"/>
      <c r="G100" s="14"/>
      <c r="H100" s="10"/>
    </row>
    <row r="101" spans="1:8" s="13" customFormat="1" ht="12.75">
      <c r="A101" s="15"/>
      <c r="B101" s="10"/>
      <c r="C101" s="12"/>
      <c r="D101" s="12"/>
      <c r="G101" s="14"/>
      <c r="H101" s="10"/>
    </row>
  </sheetData>
  <sheetProtection/>
  <mergeCells count="8">
    <mergeCell ref="B61:G61"/>
    <mergeCell ref="D53:F53"/>
    <mergeCell ref="A55:G55"/>
    <mergeCell ref="A6:G6"/>
    <mergeCell ref="A7:G7"/>
    <mergeCell ref="A8:F8"/>
    <mergeCell ref="B10:G10"/>
    <mergeCell ref="E52:F52"/>
  </mergeCells>
  <printOptions horizontalCentered="1"/>
  <pageMargins left="0.2362204724409449" right="0.1968503937007874" top="0.31496062992125984" bottom="0.5905511811023623" header="0.07874015748031496" footer="0.5905511811023623"/>
  <pageSetup horizontalDpi="600" verticalDpi="600" orientation="portrait" paperSize="9" scale="90" r:id="rId2"/>
  <headerFooter alignWithMargins="0">
    <oddFooter>&amp;C&amp;6Página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showGridLines="0" showZeros="0" tabSelected="1" zoomScale="90" zoomScaleNormal="90" workbookViewId="0" topLeftCell="A1">
      <selection activeCell="A8" sqref="A8:Q9"/>
    </sheetView>
  </sheetViews>
  <sheetFormatPr defaultColWidth="11.421875" defaultRowHeight="12.75"/>
  <cols>
    <col min="1" max="1" width="4.7109375" style="17" customWidth="1"/>
    <col min="2" max="2" width="13.421875" style="17" customWidth="1"/>
    <col min="3" max="3" width="14.8515625" style="17" customWidth="1"/>
    <col min="4" max="4" width="13.8515625" style="17" customWidth="1"/>
    <col min="5" max="5" width="7.00390625" style="20" customWidth="1"/>
    <col min="6" max="6" width="7.00390625" style="17" customWidth="1"/>
    <col min="7" max="7" width="13.8515625" style="17" customWidth="1"/>
    <col min="8" max="8" width="7.140625" style="17" customWidth="1"/>
    <col min="9" max="9" width="12.28125" style="17" customWidth="1"/>
    <col min="10" max="10" width="7.140625" style="17" customWidth="1"/>
    <col min="11" max="11" width="12.421875" style="17" customWidth="1"/>
    <col min="12" max="12" width="7.00390625" style="17" customWidth="1"/>
    <col min="13" max="13" width="12.28125" style="17" customWidth="1"/>
    <col min="14" max="14" width="7.140625" style="17" customWidth="1"/>
    <col min="15" max="15" width="12.8515625" style="17" customWidth="1"/>
    <col min="16" max="16" width="7.140625" style="17" customWidth="1"/>
    <col min="17" max="17" width="12.28125" style="17" customWidth="1"/>
    <col min="18" max="18" width="11.421875" style="17" customWidth="1"/>
    <col min="19" max="19" width="23.28125" style="17" customWidth="1"/>
    <col min="20" max="16384" width="11.421875" style="17" customWidth="1"/>
  </cols>
  <sheetData>
    <row r="1" spans="1:7" ht="16.5">
      <c r="A1" s="5" t="s">
        <v>31</v>
      </c>
      <c r="B1" s="8"/>
      <c r="C1" s="9"/>
      <c r="D1" s="8"/>
      <c r="E1" s="8"/>
      <c r="F1" s="8"/>
      <c r="G1" s="8"/>
    </row>
    <row r="2" spans="1:7" ht="16.5">
      <c r="A2" s="5" t="s">
        <v>30</v>
      </c>
      <c r="B2" s="8"/>
      <c r="C2" s="9"/>
      <c r="D2" s="8"/>
      <c r="E2" s="8"/>
      <c r="F2" s="8"/>
      <c r="G2" s="8"/>
    </row>
    <row r="3" spans="1:7" ht="16.5">
      <c r="A3" s="5" t="s">
        <v>29</v>
      </c>
      <c r="B3" s="8"/>
      <c r="C3" s="9"/>
      <c r="D3" s="8"/>
      <c r="E3" s="8"/>
      <c r="F3" s="8"/>
      <c r="G3" s="8"/>
    </row>
    <row r="4" spans="1:7" ht="12.75">
      <c r="A4" s="11"/>
      <c r="B4" s="8"/>
      <c r="C4" s="9"/>
      <c r="D4" s="8"/>
      <c r="E4" s="8"/>
      <c r="F4" s="8"/>
      <c r="G4" s="8"/>
    </row>
    <row r="5" spans="1:7" ht="12.75">
      <c r="A5" s="11"/>
      <c r="B5" s="8"/>
      <c r="C5" s="9"/>
      <c r="D5" s="8"/>
      <c r="E5" s="8"/>
      <c r="F5" s="8"/>
      <c r="G5" s="8"/>
    </row>
    <row r="6" spans="1:13" s="21" customFormat="1" ht="10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7" s="21" customFormat="1" ht="23.25" customHeight="1">
      <c r="A7" s="215" t="s">
        <v>117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ht="18" customHeight="1">
      <c r="A8" s="216" t="s">
        <v>166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</row>
    <row r="9" spans="1:17" ht="12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</row>
    <row r="10" spans="1:17" ht="15" customHeight="1">
      <c r="A10" s="28"/>
      <c r="B10" s="203" t="s">
        <v>14</v>
      </c>
      <c r="C10" s="204"/>
      <c r="D10" s="209" t="s">
        <v>18</v>
      </c>
      <c r="E10" s="212" t="s">
        <v>96</v>
      </c>
      <c r="F10" s="189" t="s">
        <v>0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1"/>
    </row>
    <row r="11" spans="1:17" ht="15" customHeight="1">
      <c r="A11" s="129" t="s">
        <v>13</v>
      </c>
      <c r="B11" s="205"/>
      <c r="C11" s="206"/>
      <c r="D11" s="210"/>
      <c r="E11" s="213"/>
      <c r="F11" s="202" t="s">
        <v>2</v>
      </c>
      <c r="G11" s="198"/>
      <c r="H11" s="199"/>
      <c r="I11" s="200"/>
      <c r="J11" s="202" t="s">
        <v>3</v>
      </c>
      <c r="K11" s="198"/>
      <c r="L11" s="199"/>
      <c r="M11" s="199"/>
      <c r="N11" s="197" t="s">
        <v>33</v>
      </c>
      <c r="O11" s="198"/>
      <c r="P11" s="199"/>
      <c r="Q11" s="200"/>
    </row>
    <row r="12" spans="1:17" ht="15" customHeight="1">
      <c r="A12" s="29"/>
      <c r="B12" s="207"/>
      <c r="C12" s="208"/>
      <c r="D12" s="211"/>
      <c r="E12" s="214"/>
      <c r="F12" s="19" t="s">
        <v>4</v>
      </c>
      <c r="G12" s="19" t="s">
        <v>5</v>
      </c>
      <c r="H12" s="18" t="s">
        <v>6</v>
      </c>
      <c r="I12" s="18" t="s">
        <v>7</v>
      </c>
      <c r="J12" s="19" t="s">
        <v>4</v>
      </c>
      <c r="K12" s="19" t="s">
        <v>5</v>
      </c>
      <c r="L12" s="18" t="s">
        <v>6</v>
      </c>
      <c r="M12" s="22" t="s">
        <v>8</v>
      </c>
      <c r="N12" s="19" t="s">
        <v>4</v>
      </c>
      <c r="O12" s="19" t="s">
        <v>5</v>
      </c>
      <c r="P12" s="18" t="s">
        <v>6</v>
      </c>
      <c r="Q12" s="18" t="s">
        <v>8</v>
      </c>
    </row>
    <row r="13" spans="1:17" ht="27" customHeight="1">
      <c r="A13" s="37">
        <v>1</v>
      </c>
      <c r="B13" s="192" t="s">
        <v>124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</row>
    <row r="14" spans="1:17" ht="15" customHeight="1">
      <c r="A14" s="126" t="s">
        <v>28</v>
      </c>
      <c r="B14" s="201" t="s">
        <v>52</v>
      </c>
      <c r="C14" s="201"/>
      <c r="D14" s="38">
        <f>Planilha!G20</f>
        <v>0</v>
      </c>
      <c r="E14" s="39" t="e">
        <f>D14/D19*100</f>
        <v>#DIV/0!</v>
      </c>
      <c r="F14" s="40">
        <v>13.03</v>
      </c>
      <c r="G14" s="41">
        <f>F14*D14/100</f>
        <v>0</v>
      </c>
      <c r="H14" s="39"/>
      <c r="I14" s="42"/>
      <c r="J14" s="40">
        <v>20</v>
      </c>
      <c r="K14" s="41">
        <f>J14*D14/100</f>
        <v>0</v>
      </c>
      <c r="L14" s="39"/>
      <c r="M14" s="42"/>
      <c r="N14" s="40">
        <v>20</v>
      </c>
      <c r="O14" s="41">
        <f>N14*D14/100</f>
        <v>0</v>
      </c>
      <c r="P14" s="39"/>
      <c r="Q14" s="42"/>
    </row>
    <row r="15" spans="1:17" ht="15" customHeight="1">
      <c r="A15" s="127" t="s">
        <v>22</v>
      </c>
      <c r="B15" s="186" t="s">
        <v>53</v>
      </c>
      <c r="C15" s="186"/>
      <c r="D15" s="30">
        <f>Planilha!G33</f>
        <v>0</v>
      </c>
      <c r="E15" s="31" t="e">
        <f>D15/D19*100</f>
        <v>#DIV/0!</v>
      </c>
      <c r="F15" s="32">
        <v>30</v>
      </c>
      <c r="G15" s="33">
        <f>F15*D15/100</f>
        <v>0</v>
      </c>
      <c r="H15" s="31"/>
      <c r="I15" s="31"/>
      <c r="J15" s="32">
        <v>20</v>
      </c>
      <c r="K15" s="33">
        <f>J15*D15/100</f>
        <v>0</v>
      </c>
      <c r="L15" s="31" t="e">
        <f>M15/D15*100</f>
        <v>#DIV/0!</v>
      </c>
      <c r="M15" s="34"/>
      <c r="N15" s="32">
        <v>20</v>
      </c>
      <c r="O15" s="33">
        <f>N15*D15/100</f>
        <v>0</v>
      </c>
      <c r="P15" s="31"/>
      <c r="Q15" s="34"/>
    </row>
    <row r="16" spans="1:17" ht="15" customHeight="1">
      <c r="A16" s="127" t="s">
        <v>23</v>
      </c>
      <c r="B16" s="186" t="s">
        <v>93</v>
      </c>
      <c r="C16" s="186"/>
      <c r="D16" s="30">
        <f>Planilha!G41</f>
        <v>0</v>
      </c>
      <c r="E16" s="31" t="e">
        <f>D16/D19*100</f>
        <v>#DIV/0!</v>
      </c>
      <c r="F16" s="32">
        <v>10</v>
      </c>
      <c r="G16" s="33">
        <f>F16*D16/100</f>
        <v>0</v>
      </c>
      <c r="H16" s="31"/>
      <c r="I16" s="31"/>
      <c r="J16" s="32">
        <v>20</v>
      </c>
      <c r="K16" s="33">
        <f>J16*D16/100</f>
        <v>0</v>
      </c>
      <c r="L16" s="31" t="e">
        <f>M16/D16*100</f>
        <v>#DIV/0!</v>
      </c>
      <c r="M16" s="34"/>
      <c r="N16" s="32">
        <v>20</v>
      </c>
      <c r="O16" s="33">
        <f>N16*D16/100</f>
        <v>0</v>
      </c>
      <c r="P16" s="31"/>
      <c r="Q16" s="34"/>
    </row>
    <row r="17" spans="1:17" ht="15" customHeight="1">
      <c r="A17" s="130" t="s">
        <v>24</v>
      </c>
      <c r="B17" s="147" t="s">
        <v>94</v>
      </c>
      <c r="C17" s="147"/>
      <c r="D17" s="43">
        <f>Planilha!G50</f>
        <v>0</v>
      </c>
      <c r="E17" s="44" t="e">
        <f>D17/D19*100</f>
        <v>#DIV/0!</v>
      </c>
      <c r="F17" s="45">
        <v>10</v>
      </c>
      <c r="G17" s="46">
        <f>F17*D17/100</f>
        <v>0</v>
      </c>
      <c r="H17" s="44"/>
      <c r="I17" s="44"/>
      <c r="J17" s="45">
        <v>20</v>
      </c>
      <c r="K17" s="46">
        <f>J17*D17/100</f>
        <v>0</v>
      </c>
      <c r="L17" s="44" t="e">
        <f>M17/D17*100</f>
        <v>#DIV/0!</v>
      </c>
      <c r="M17" s="47"/>
      <c r="N17" s="45">
        <v>20</v>
      </c>
      <c r="O17" s="46">
        <f>N17*D17/100</f>
        <v>0</v>
      </c>
      <c r="P17" s="44"/>
      <c r="Q17" s="47"/>
    </row>
    <row r="18" spans="1:17" ht="15" customHeight="1">
      <c r="A18" s="131"/>
      <c r="B18" s="48"/>
      <c r="C18" s="48"/>
      <c r="D18" s="49"/>
      <c r="E18" s="50"/>
      <c r="F18" s="51"/>
      <c r="G18" s="51"/>
      <c r="H18" s="52"/>
      <c r="I18" s="52"/>
      <c r="J18" s="53"/>
      <c r="K18" s="53"/>
      <c r="L18" s="52"/>
      <c r="M18" s="52"/>
      <c r="N18" s="53"/>
      <c r="O18" s="53"/>
      <c r="P18" s="52"/>
      <c r="Q18" s="132"/>
    </row>
    <row r="19" spans="1:17" ht="18" customHeight="1">
      <c r="A19" s="54" t="s">
        <v>12</v>
      </c>
      <c r="B19" s="55"/>
      <c r="C19" s="56"/>
      <c r="D19" s="57">
        <f>SUM(D14:D17)</f>
        <v>0</v>
      </c>
      <c r="E19" s="58" t="e">
        <f>SUM(E14:E17)</f>
        <v>#DIV/0!</v>
      </c>
      <c r="F19" s="133" t="e">
        <f>G19/D19*100</f>
        <v>#DIV/0!</v>
      </c>
      <c r="G19" s="134">
        <f>SUM(G14:G17)</f>
        <v>0</v>
      </c>
      <c r="H19" s="60" t="e">
        <f>I14/D19*100</f>
        <v>#DIV/0!</v>
      </c>
      <c r="I19" s="61">
        <f>I14</f>
        <v>0</v>
      </c>
      <c r="J19" s="133" t="e">
        <f>K19/D19*100</f>
        <v>#DIV/0!</v>
      </c>
      <c r="K19" s="134">
        <f>SUM(K14:K17)</f>
        <v>0</v>
      </c>
      <c r="L19" s="62" t="e">
        <f>M19/D19*100</f>
        <v>#DIV/0!</v>
      </c>
      <c r="M19" s="63">
        <f>SUM(M14:M17)</f>
        <v>0</v>
      </c>
      <c r="N19" s="133" t="e">
        <f>O19/D19*100</f>
        <v>#DIV/0!</v>
      </c>
      <c r="O19" s="134">
        <f>SUM(O14:O17)</f>
        <v>0</v>
      </c>
      <c r="P19" s="62"/>
      <c r="Q19" s="63">
        <f>SUM(Q14:Q17)</f>
        <v>0</v>
      </c>
    </row>
    <row r="20" spans="1:17" ht="15" customHeight="1">
      <c r="A20" s="187" t="s">
        <v>92</v>
      </c>
      <c r="B20" s="187"/>
      <c r="C20" s="188"/>
      <c r="D20" s="64"/>
      <c r="E20" s="65"/>
      <c r="F20" s="133" t="e">
        <f>F19</f>
        <v>#DIV/0!</v>
      </c>
      <c r="G20" s="135">
        <f>G19</f>
        <v>0</v>
      </c>
      <c r="H20" s="67"/>
      <c r="I20" s="67"/>
      <c r="J20" s="136" t="e">
        <f>J19+F20</f>
        <v>#DIV/0!</v>
      </c>
      <c r="K20" s="135">
        <f>G20+K19</f>
        <v>0</v>
      </c>
      <c r="L20" s="67"/>
      <c r="M20" s="67"/>
      <c r="N20" s="136" t="e">
        <f>N19+J20</f>
        <v>#DIV/0!</v>
      </c>
      <c r="O20" s="135">
        <f>K20+O19</f>
        <v>0</v>
      </c>
      <c r="P20" s="67"/>
      <c r="Q20" s="67"/>
    </row>
    <row r="21" spans="1:17" ht="15" customHeight="1">
      <c r="A21" s="187" t="s">
        <v>133</v>
      </c>
      <c r="B21" s="187"/>
      <c r="C21" s="188"/>
      <c r="D21" s="64"/>
      <c r="E21" s="65"/>
      <c r="F21" s="59"/>
      <c r="G21" s="66"/>
      <c r="H21" s="67"/>
      <c r="I21" s="67">
        <f>SUM(I14:I17)</f>
        <v>0</v>
      </c>
      <c r="J21" s="68"/>
      <c r="K21" s="66"/>
      <c r="L21" s="67"/>
      <c r="M21" s="67">
        <f>SUM(M14:M17)</f>
        <v>0</v>
      </c>
      <c r="N21" s="68"/>
      <c r="O21" s="66"/>
      <c r="P21" s="67"/>
      <c r="Q21" s="67">
        <f>SUM(Q14:Q17)</f>
        <v>0</v>
      </c>
    </row>
    <row r="22" spans="1:17" ht="15" customHeight="1">
      <c r="A22" s="187" t="s">
        <v>95</v>
      </c>
      <c r="B22" s="187"/>
      <c r="C22" s="188"/>
      <c r="D22" s="64"/>
      <c r="E22" s="65"/>
      <c r="F22" s="59"/>
      <c r="G22" s="66"/>
      <c r="H22" s="67"/>
      <c r="I22" s="67"/>
      <c r="J22" s="68"/>
      <c r="K22" s="66"/>
      <c r="L22" s="67"/>
      <c r="M22" s="67"/>
      <c r="N22" s="68"/>
      <c r="O22" s="66"/>
      <c r="P22" s="67"/>
      <c r="Q22" s="67"/>
    </row>
    <row r="23" spans="1:17" ht="12">
      <c r="A23" s="166"/>
      <c r="B23" s="166"/>
      <c r="C23" s="166"/>
      <c r="D23" s="166"/>
      <c r="E23" s="167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</row>
    <row r="24" spans="1:17" ht="12">
      <c r="A24" s="168"/>
      <c r="B24" s="168"/>
      <c r="C24" s="168"/>
      <c r="D24" s="168"/>
      <c r="E24" s="169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</row>
    <row r="25" spans="1:17" ht="12">
      <c r="A25" s="28"/>
      <c r="B25" s="203" t="s">
        <v>14</v>
      </c>
      <c r="C25" s="204"/>
      <c r="D25" s="209" t="s">
        <v>18</v>
      </c>
      <c r="E25" s="212" t="s">
        <v>96</v>
      </c>
      <c r="F25" s="189" t="s">
        <v>0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1"/>
    </row>
    <row r="26" spans="1:17" ht="12.75">
      <c r="A26" s="129" t="s">
        <v>13</v>
      </c>
      <c r="B26" s="205"/>
      <c r="C26" s="206"/>
      <c r="D26" s="210"/>
      <c r="E26" s="213"/>
      <c r="F26" s="197" t="s">
        <v>35</v>
      </c>
      <c r="G26" s="198"/>
      <c r="H26" s="199"/>
      <c r="I26" s="200"/>
      <c r="J26" s="197" t="s">
        <v>116</v>
      </c>
      <c r="K26" s="198"/>
      <c r="L26" s="199"/>
      <c r="M26" s="199"/>
      <c r="N26" s="197" t="s">
        <v>132</v>
      </c>
      <c r="O26" s="198"/>
      <c r="P26" s="199"/>
      <c r="Q26" s="200"/>
    </row>
    <row r="27" spans="1:17" ht="12">
      <c r="A27" s="29"/>
      <c r="B27" s="207"/>
      <c r="C27" s="208"/>
      <c r="D27" s="211"/>
      <c r="E27" s="214"/>
      <c r="F27" s="19" t="s">
        <v>4</v>
      </c>
      <c r="G27" s="19" t="s">
        <v>5</v>
      </c>
      <c r="H27" s="18" t="s">
        <v>6</v>
      </c>
      <c r="I27" s="18" t="s">
        <v>7</v>
      </c>
      <c r="J27" s="19" t="s">
        <v>4</v>
      </c>
      <c r="K27" s="19" t="s">
        <v>5</v>
      </c>
      <c r="L27" s="18" t="s">
        <v>6</v>
      </c>
      <c r="M27" s="22" t="s">
        <v>8</v>
      </c>
      <c r="N27" s="19" t="s">
        <v>4</v>
      </c>
      <c r="O27" s="19" t="s">
        <v>5</v>
      </c>
      <c r="P27" s="18" t="s">
        <v>6</v>
      </c>
      <c r="Q27" s="18" t="s">
        <v>8</v>
      </c>
    </row>
    <row r="28" spans="1:17" ht="27" customHeight="1">
      <c r="A28" s="37">
        <v>1</v>
      </c>
      <c r="B28" s="192" t="s">
        <v>124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6"/>
    </row>
    <row r="29" spans="1:17" ht="15" customHeight="1">
      <c r="A29" s="126" t="s">
        <v>28</v>
      </c>
      <c r="B29" s="201" t="s">
        <v>52</v>
      </c>
      <c r="C29" s="201"/>
      <c r="D29" s="38">
        <f>Planilha!G20</f>
        <v>0</v>
      </c>
      <c r="E29" s="39" t="e">
        <f>D29/D34*100</f>
        <v>#DIV/0!</v>
      </c>
      <c r="F29" s="40">
        <v>20</v>
      </c>
      <c r="G29" s="33">
        <f>F29*D29/100</f>
        <v>0</v>
      </c>
      <c r="H29" s="39"/>
      <c r="I29" s="42"/>
      <c r="J29" s="40">
        <v>18.49</v>
      </c>
      <c r="K29" s="41">
        <f>J29*D29/100</f>
        <v>0</v>
      </c>
      <c r="L29" s="39"/>
      <c r="M29" s="42"/>
      <c r="N29" s="40">
        <v>8.48</v>
      </c>
      <c r="O29" s="41">
        <f>N29*D29/100</f>
        <v>0</v>
      </c>
      <c r="P29" s="39"/>
      <c r="Q29" s="42"/>
    </row>
    <row r="30" spans="1:17" ht="15" customHeight="1">
      <c r="A30" s="127" t="s">
        <v>22</v>
      </c>
      <c r="B30" s="186" t="s">
        <v>53</v>
      </c>
      <c r="C30" s="186"/>
      <c r="D30" s="30">
        <f>Planilha!G33</f>
        <v>0</v>
      </c>
      <c r="E30" s="31" t="e">
        <f>D30/D34*100</f>
        <v>#DIV/0!</v>
      </c>
      <c r="F30" s="32">
        <v>20</v>
      </c>
      <c r="G30" s="33">
        <f>F30*D30/100</f>
        <v>0</v>
      </c>
      <c r="H30" s="31"/>
      <c r="I30" s="31"/>
      <c r="J30" s="32">
        <v>10</v>
      </c>
      <c r="K30" s="33">
        <f>J30*D30/100</f>
        <v>0</v>
      </c>
      <c r="L30" s="31" t="e">
        <f>M30/D30*100</f>
        <v>#DIV/0!</v>
      </c>
      <c r="M30" s="34"/>
      <c r="N30" s="32"/>
      <c r="O30" s="33">
        <f>N30*D30/100</f>
        <v>0</v>
      </c>
      <c r="P30" s="31"/>
      <c r="Q30" s="34"/>
    </row>
    <row r="31" spans="1:17" ht="15" customHeight="1">
      <c r="A31" s="127" t="s">
        <v>23</v>
      </c>
      <c r="B31" s="186" t="s">
        <v>93</v>
      </c>
      <c r="C31" s="186"/>
      <c r="D31" s="30">
        <f>Planilha!G41</f>
        <v>0</v>
      </c>
      <c r="E31" s="31" t="e">
        <f>D31/D34*100</f>
        <v>#DIV/0!</v>
      </c>
      <c r="F31" s="32">
        <v>20</v>
      </c>
      <c r="G31" s="33">
        <f>F31*D31/100</f>
        <v>0</v>
      </c>
      <c r="H31" s="31"/>
      <c r="I31" s="31"/>
      <c r="J31" s="32">
        <v>20</v>
      </c>
      <c r="K31" s="33">
        <f>J31*D31/100</f>
        <v>0</v>
      </c>
      <c r="L31" s="31" t="e">
        <f>M31/D31*100</f>
        <v>#DIV/0!</v>
      </c>
      <c r="M31" s="34"/>
      <c r="N31" s="32">
        <v>10</v>
      </c>
      <c r="O31" s="33">
        <f>N31*D31/100</f>
        <v>0</v>
      </c>
      <c r="P31" s="31"/>
      <c r="Q31" s="34"/>
    </row>
    <row r="32" spans="1:17" ht="15" customHeight="1">
      <c r="A32" s="130" t="s">
        <v>24</v>
      </c>
      <c r="B32" s="147" t="s">
        <v>94</v>
      </c>
      <c r="C32" s="147"/>
      <c r="D32" s="43">
        <f>Planilha!G50</f>
        <v>0</v>
      </c>
      <c r="E32" s="44" t="e">
        <f>D32/D34*100</f>
        <v>#DIV/0!</v>
      </c>
      <c r="F32" s="45">
        <v>20</v>
      </c>
      <c r="G32" s="46">
        <f>F32*D32/100</f>
        <v>0</v>
      </c>
      <c r="H32" s="44"/>
      <c r="I32" s="44"/>
      <c r="J32" s="45">
        <v>20</v>
      </c>
      <c r="K32" s="46">
        <f>J32*D32/100</f>
        <v>0</v>
      </c>
      <c r="L32" s="44" t="e">
        <f>M32/D32*100</f>
        <v>#DIV/0!</v>
      </c>
      <c r="M32" s="47"/>
      <c r="N32" s="45">
        <v>10</v>
      </c>
      <c r="O32" s="46">
        <f>N32*D32/100</f>
        <v>0</v>
      </c>
      <c r="P32" s="44"/>
      <c r="Q32" s="47"/>
    </row>
    <row r="33" spans="1:17" ht="15" customHeight="1">
      <c r="A33" s="131"/>
      <c r="B33" s="48"/>
      <c r="C33" s="48"/>
      <c r="D33" s="49"/>
      <c r="E33" s="50"/>
      <c r="F33" s="51"/>
      <c r="G33" s="51"/>
      <c r="H33" s="52"/>
      <c r="I33" s="52"/>
      <c r="J33" s="53"/>
      <c r="K33" s="53"/>
      <c r="L33" s="52"/>
      <c r="M33" s="52"/>
      <c r="N33" s="53"/>
      <c r="O33" s="53"/>
      <c r="P33" s="52"/>
      <c r="Q33" s="132"/>
    </row>
    <row r="34" spans="1:17" ht="18" customHeight="1">
      <c r="A34" s="54" t="s">
        <v>12</v>
      </c>
      <c r="B34" s="55"/>
      <c r="C34" s="56"/>
      <c r="D34" s="57">
        <f>SUM(D29:D32)</f>
        <v>0</v>
      </c>
      <c r="E34" s="58" t="e">
        <f>SUM(E29:E32)</f>
        <v>#DIV/0!</v>
      </c>
      <c r="F34" s="133" t="e">
        <f>G34/D34*100</f>
        <v>#DIV/0!</v>
      </c>
      <c r="G34" s="134">
        <f>SUM(G29:G32)</f>
        <v>0</v>
      </c>
      <c r="H34" s="60" t="e">
        <f>I29/D34*100</f>
        <v>#DIV/0!</v>
      </c>
      <c r="I34" s="61">
        <f>I29</f>
        <v>0</v>
      </c>
      <c r="J34" s="133" t="e">
        <f>K34/D34*100</f>
        <v>#DIV/0!</v>
      </c>
      <c r="K34" s="134">
        <f>SUM(K29:K32)</f>
        <v>0</v>
      </c>
      <c r="L34" s="62" t="e">
        <f>M34/D34*100</f>
        <v>#DIV/0!</v>
      </c>
      <c r="M34" s="63">
        <f>SUM(M29:M32)</f>
        <v>0</v>
      </c>
      <c r="N34" s="133" t="e">
        <f>O34/D34*100</f>
        <v>#DIV/0!</v>
      </c>
      <c r="O34" s="134">
        <f>SUM(O29:O32)</f>
        <v>0</v>
      </c>
      <c r="P34" s="62"/>
      <c r="Q34" s="63">
        <f>SUM(Q29:Q32)</f>
        <v>0</v>
      </c>
    </row>
    <row r="35" spans="1:17" ht="15" customHeight="1">
      <c r="A35" s="187" t="s">
        <v>92</v>
      </c>
      <c r="B35" s="187"/>
      <c r="C35" s="188"/>
      <c r="D35" s="64"/>
      <c r="E35" s="65"/>
      <c r="F35" s="133" t="e">
        <f>N20+F34</f>
        <v>#DIV/0!</v>
      </c>
      <c r="G35" s="135">
        <f>O20+G34</f>
        <v>0</v>
      </c>
      <c r="H35" s="67"/>
      <c r="I35" s="67"/>
      <c r="J35" s="136" t="e">
        <f>J34+F35</f>
        <v>#DIV/0!</v>
      </c>
      <c r="K35" s="135">
        <f>G35+K34</f>
        <v>0</v>
      </c>
      <c r="L35" s="67"/>
      <c r="M35" s="67"/>
      <c r="N35" s="136" t="e">
        <f>N34+J35</f>
        <v>#DIV/0!</v>
      </c>
      <c r="O35" s="135">
        <f>K35+O34</f>
        <v>0</v>
      </c>
      <c r="P35" s="67"/>
      <c r="Q35" s="67"/>
    </row>
    <row r="36" spans="1:17" ht="15" customHeight="1">
      <c r="A36" s="187" t="s">
        <v>133</v>
      </c>
      <c r="B36" s="187"/>
      <c r="C36" s="188"/>
      <c r="D36" s="64"/>
      <c r="E36" s="65"/>
      <c r="F36" s="59"/>
      <c r="G36" s="66"/>
      <c r="H36" s="67"/>
      <c r="I36" s="67">
        <f>SUM(I29:I32)</f>
        <v>0</v>
      </c>
      <c r="J36" s="68"/>
      <c r="K36" s="66"/>
      <c r="L36" s="67"/>
      <c r="M36" s="67">
        <f>SUM(M29:M32)</f>
        <v>0</v>
      </c>
      <c r="N36" s="68"/>
      <c r="O36" s="66"/>
      <c r="P36" s="67"/>
      <c r="Q36" s="67">
        <f>SUM(Q29:Q32)</f>
        <v>0</v>
      </c>
    </row>
    <row r="37" spans="1:17" ht="15" customHeight="1">
      <c r="A37" s="187" t="s">
        <v>95</v>
      </c>
      <c r="B37" s="187"/>
      <c r="C37" s="188"/>
      <c r="D37" s="64"/>
      <c r="E37" s="65"/>
      <c r="F37" s="59"/>
      <c r="G37" s="66"/>
      <c r="H37" s="67"/>
      <c r="I37" s="67"/>
      <c r="J37" s="68"/>
      <c r="K37" s="66"/>
      <c r="L37" s="67"/>
      <c r="M37" s="67"/>
      <c r="N37" s="68"/>
      <c r="O37" s="66"/>
      <c r="P37" s="67"/>
      <c r="Q37" s="67"/>
    </row>
    <row r="43" spans="4:13" ht="12">
      <c r="D43" s="185" t="s">
        <v>164</v>
      </c>
      <c r="E43" s="185"/>
      <c r="F43" s="185"/>
      <c r="G43" s="185"/>
      <c r="H43" s="185"/>
      <c r="I43" s="185"/>
      <c r="J43" s="185"/>
      <c r="K43" s="185"/>
      <c r="L43" s="185"/>
      <c r="M43" s="185"/>
    </row>
  </sheetData>
  <sheetProtection/>
  <mergeCells count="31">
    <mergeCell ref="F11:I11"/>
    <mergeCell ref="F26:I26"/>
    <mergeCell ref="E10:E12"/>
    <mergeCell ref="A7:Q7"/>
    <mergeCell ref="A8:Q9"/>
    <mergeCell ref="N11:Q11"/>
    <mergeCell ref="J26:M26"/>
    <mergeCell ref="A20:C20"/>
    <mergeCell ref="A21:C21"/>
    <mergeCell ref="B16:C16"/>
    <mergeCell ref="B15:C15"/>
    <mergeCell ref="B29:C29"/>
    <mergeCell ref="J11:M11"/>
    <mergeCell ref="B14:C14"/>
    <mergeCell ref="B10:C12"/>
    <mergeCell ref="D10:D12"/>
    <mergeCell ref="B30:C30"/>
    <mergeCell ref="A22:C22"/>
    <mergeCell ref="B25:C27"/>
    <mergeCell ref="D25:D27"/>
    <mergeCell ref="E25:E27"/>
    <mergeCell ref="D43:M43"/>
    <mergeCell ref="B31:C31"/>
    <mergeCell ref="A35:C35"/>
    <mergeCell ref="A36:C36"/>
    <mergeCell ref="A37:C37"/>
    <mergeCell ref="F10:Q10"/>
    <mergeCell ref="F25:Q25"/>
    <mergeCell ref="B13:Q13"/>
    <mergeCell ref="B28:Q28"/>
    <mergeCell ref="N26:Q26"/>
  </mergeCells>
  <printOptions horizontalCentered="1"/>
  <pageMargins left="0.2362204724409449" right="0.4724409448818898" top="0.35433070866141736" bottom="0" header="0.2755905511811024" footer="0"/>
  <pageSetup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="150" zoomScaleNormal="150" zoomScalePageLayoutView="0" workbookViewId="0" topLeftCell="A1">
      <selection activeCell="A7" sqref="A7:G7"/>
    </sheetView>
  </sheetViews>
  <sheetFormatPr defaultColWidth="11.421875" defaultRowHeight="12.75"/>
  <cols>
    <col min="1" max="1" width="4.8515625" style="15" customWidth="1"/>
    <col min="2" max="2" width="45.7109375" style="10" customWidth="1"/>
    <col min="3" max="3" width="12.140625" style="12" customWidth="1"/>
    <col min="4" max="4" width="5.140625" style="10" customWidth="1"/>
    <col min="5" max="5" width="7.421875" style="13" customWidth="1"/>
    <col min="6" max="6" width="10.8515625" style="13" customWidth="1"/>
    <col min="7" max="7" width="19.00390625" style="14" customWidth="1"/>
    <col min="8" max="16384" width="11.421875" style="10" customWidth="1"/>
  </cols>
  <sheetData>
    <row r="1" spans="1:7" ht="16.5">
      <c r="A1" s="5" t="s">
        <v>25</v>
      </c>
      <c r="B1" s="8"/>
      <c r="C1" s="9"/>
      <c r="D1" s="8"/>
      <c r="E1" s="8"/>
      <c r="F1" s="8"/>
      <c r="G1" s="8"/>
    </row>
    <row r="2" spans="1:7" ht="16.5">
      <c r="A2" s="5" t="s">
        <v>26</v>
      </c>
      <c r="B2" s="8"/>
      <c r="C2" s="9"/>
      <c r="D2" s="8"/>
      <c r="E2" s="8"/>
      <c r="F2" s="8"/>
      <c r="G2" s="8"/>
    </row>
    <row r="3" spans="1:7" ht="16.5">
      <c r="A3" s="5" t="s">
        <v>27</v>
      </c>
      <c r="B3" s="8"/>
      <c r="C3" s="9"/>
      <c r="D3" s="8"/>
      <c r="E3" s="8"/>
      <c r="F3" s="8"/>
      <c r="G3" s="8"/>
    </row>
    <row r="4" spans="1:7" ht="16.5">
      <c r="A4" s="5"/>
      <c r="B4" s="8"/>
      <c r="C4" s="9"/>
      <c r="D4" s="8"/>
      <c r="E4" s="8"/>
      <c r="F4" s="8"/>
      <c r="G4" s="8"/>
    </row>
    <row r="5" spans="1:7" ht="16.5">
      <c r="A5" s="5"/>
      <c r="B5" s="8"/>
      <c r="C5" s="9"/>
      <c r="D5" s="8"/>
      <c r="E5" s="8"/>
      <c r="F5" s="8"/>
      <c r="G5" s="8"/>
    </row>
    <row r="6" spans="1:7" ht="41.25" customHeight="1">
      <c r="A6" s="231" t="s">
        <v>117</v>
      </c>
      <c r="B6" s="231"/>
      <c r="C6" s="231"/>
      <c r="D6" s="231"/>
      <c r="E6" s="231"/>
      <c r="F6" s="231"/>
      <c r="G6" s="231"/>
    </row>
    <row r="7" spans="1:7" s="16" customFormat="1" ht="15.75">
      <c r="A7" s="179" t="s">
        <v>167</v>
      </c>
      <c r="B7" s="179"/>
      <c r="C7" s="179"/>
      <c r="D7" s="179"/>
      <c r="E7" s="179"/>
      <c r="F7" s="179"/>
      <c r="G7" s="179"/>
    </row>
    <row r="8" spans="1:7" ht="15" customHeight="1">
      <c r="A8" s="180"/>
      <c r="B8" s="180"/>
      <c r="C8" s="180"/>
      <c r="D8" s="180"/>
      <c r="E8" s="180"/>
      <c r="F8" s="180"/>
      <c r="G8" s="26"/>
    </row>
    <row r="9" spans="1:7" s="7" customFormat="1" ht="17.25" customHeight="1">
      <c r="A9" s="6" t="s">
        <v>13</v>
      </c>
      <c r="B9" s="6" t="s">
        <v>14</v>
      </c>
      <c r="C9" s="128" t="s">
        <v>49</v>
      </c>
      <c r="D9" s="6" t="s">
        <v>15</v>
      </c>
      <c r="E9" s="107" t="s">
        <v>16</v>
      </c>
      <c r="F9" s="232" t="s">
        <v>113</v>
      </c>
      <c r="G9" s="233"/>
    </row>
    <row r="10" spans="1:7" s="1" customFormat="1" ht="27.75" customHeight="1">
      <c r="A10" s="73">
        <v>1</v>
      </c>
      <c r="B10" s="192" t="s">
        <v>124</v>
      </c>
      <c r="C10" s="193"/>
      <c r="D10" s="193"/>
      <c r="E10" s="193"/>
      <c r="F10" s="193"/>
      <c r="G10" s="194"/>
    </row>
    <row r="11" spans="1:7" s="1" customFormat="1" ht="12.75" customHeight="1">
      <c r="A11" s="6" t="s">
        <v>28</v>
      </c>
      <c r="B11" s="108" t="s">
        <v>52</v>
      </c>
      <c r="C11" s="109"/>
      <c r="D11" s="109"/>
      <c r="E11" s="109"/>
      <c r="F11" s="109"/>
      <c r="G11" s="110"/>
    </row>
    <row r="12" spans="1:7" ht="22.5">
      <c r="A12" s="141" t="s">
        <v>55</v>
      </c>
      <c r="B12" s="142" t="s">
        <v>112</v>
      </c>
      <c r="C12" s="141" t="s">
        <v>50</v>
      </c>
      <c r="D12" s="141" t="s">
        <v>19</v>
      </c>
      <c r="E12" s="143">
        <v>6</v>
      </c>
      <c r="F12" s="222" t="s">
        <v>134</v>
      </c>
      <c r="G12" s="222"/>
    </row>
    <row r="13" spans="1:7" ht="22.5" customHeight="1">
      <c r="A13" s="25" t="s">
        <v>56</v>
      </c>
      <c r="B13" s="36" t="s">
        <v>119</v>
      </c>
      <c r="C13" s="25">
        <v>1076</v>
      </c>
      <c r="D13" s="25" t="s">
        <v>54</v>
      </c>
      <c r="E13" s="113">
        <v>6</v>
      </c>
      <c r="F13" s="218" t="s">
        <v>135</v>
      </c>
      <c r="G13" s="218"/>
    </row>
    <row r="14" spans="1:7" ht="25.5" customHeight="1">
      <c r="A14" s="25" t="s">
        <v>57</v>
      </c>
      <c r="B14" s="36" t="s">
        <v>120</v>
      </c>
      <c r="C14" s="25">
        <v>10778</v>
      </c>
      <c r="D14" s="25" t="s">
        <v>54</v>
      </c>
      <c r="E14" s="113">
        <v>6</v>
      </c>
      <c r="F14" s="218" t="s">
        <v>135</v>
      </c>
      <c r="G14" s="218"/>
    </row>
    <row r="15" spans="1:7" ht="25.5" customHeight="1">
      <c r="A15" s="25" t="s">
        <v>58</v>
      </c>
      <c r="B15" s="23" t="s">
        <v>97</v>
      </c>
      <c r="C15" s="25">
        <v>93214</v>
      </c>
      <c r="D15" s="25" t="s">
        <v>85</v>
      </c>
      <c r="E15" s="113">
        <v>1</v>
      </c>
      <c r="F15" s="218" t="s">
        <v>114</v>
      </c>
      <c r="G15" s="218"/>
    </row>
    <row r="16" spans="1:7" ht="33.75" customHeight="1">
      <c r="A16" s="25" t="s">
        <v>59</v>
      </c>
      <c r="B16" s="23" t="s">
        <v>122</v>
      </c>
      <c r="C16" s="25">
        <v>84126</v>
      </c>
      <c r="D16" s="25" t="s">
        <v>19</v>
      </c>
      <c r="E16" s="113">
        <v>36</v>
      </c>
      <c r="F16" s="218" t="s">
        <v>136</v>
      </c>
      <c r="G16" s="218"/>
    </row>
    <row r="17" spans="1:7" ht="25.5" customHeight="1">
      <c r="A17" s="25" t="s">
        <v>60</v>
      </c>
      <c r="B17" s="23" t="s">
        <v>98</v>
      </c>
      <c r="C17" s="25">
        <v>13521</v>
      </c>
      <c r="D17" s="25" t="s">
        <v>85</v>
      </c>
      <c r="E17" s="113">
        <v>20</v>
      </c>
      <c r="F17" s="218" t="s">
        <v>137</v>
      </c>
      <c r="G17" s="218"/>
    </row>
    <row r="18" spans="1:7" s="14" customFormat="1" ht="33.75" customHeight="1">
      <c r="A18" s="25" t="s">
        <v>61</v>
      </c>
      <c r="B18" s="23" t="s">
        <v>123</v>
      </c>
      <c r="C18" s="25">
        <v>34723</v>
      </c>
      <c r="D18" s="25" t="s">
        <v>19</v>
      </c>
      <c r="E18" s="113">
        <v>2.5</v>
      </c>
      <c r="F18" s="218" t="s">
        <v>140</v>
      </c>
      <c r="G18" s="218"/>
    </row>
    <row r="19" spans="1:7" s="13" customFormat="1" ht="33.75" customHeight="1">
      <c r="A19" s="116" t="s">
        <v>62</v>
      </c>
      <c r="B19" s="24" t="s">
        <v>99</v>
      </c>
      <c r="C19" s="116">
        <v>99063</v>
      </c>
      <c r="D19" s="116" t="s">
        <v>21</v>
      </c>
      <c r="E19" s="117">
        <v>313</v>
      </c>
      <c r="F19" s="234" t="s">
        <v>138</v>
      </c>
      <c r="G19" s="234"/>
    </row>
    <row r="20" spans="1:7" s="13" customFormat="1" ht="12.75">
      <c r="A20" s="6" t="s">
        <v>22</v>
      </c>
      <c r="B20" s="108" t="s">
        <v>53</v>
      </c>
      <c r="C20" s="109"/>
      <c r="D20" s="109"/>
      <c r="E20" s="109"/>
      <c r="F20" s="109"/>
      <c r="G20" s="110"/>
    </row>
    <row r="21" spans="1:7" s="13" customFormat="1" ht="72.75" customHeight="1">
      <c r="A21" s="114" t="s">
        <v>63</v>
      </c>
      <c r="B21" s="36" t="s">
        <v>100</v>
      </c>
      <c r="C21" s="114" t="s">
        <v>73</v>
      </c>
      <c r="D21" s="114" t="s">
        <v>20</v>
      </c>
      <c r="E21" s="115">
        <v>691.61</v>
      </c>
      <c r="F21" s="227" t="s">
        <v>139</v>
      </c>
      <c r="G21" s="228"/>
    </row>
    <row r="22" spans="1:7" s="13" customFormat="1" ht="38.25" customHeight="1">
      <c r="A22" s="25" t="s">
        <v>64</v>
      </c>
      <c r="B22" s="36" t="s">
        <v>101</v>
      </c>
      <c r="C22" s="25">
        <v>72961</v>
      </c>
      <c r="D22" s="25" t="s">
        <v>19</v>
      </c>
      <c r="E22" s="113">
        <v>2766.44</v>
      </c>
      <c r="F22" s="219" t="s">
        <v>141</v>
      </c>
      <c r="G22" s="220"/>
    </row>
    <row r="23" spans="1:7" s="13" customFormat="1" ht="85.5" customHeight="1">
      <c r="A23" s="25" t="s">
        <v>65</v>
      </c>
      <c r="B23" s="36" t="s">
        <v>142</v>
      </c>
      <c r="C23" s="25">
        <v>93358</v>
      </c>
      <c r="D23" s="25" t="s">
        <v>20</v>
      </c>
      <c r="E23" s="113">
        <v>55.86</v>
      </c>
      <c r="F23" s="223" t="s">
        <v>143</v>
      </c>
      <c r="G23" s="224"/>
    </row>
    <row r="24" spans="1:7" s="13" customFormat="1" ht="58.5" customHeight="1">
      <c r="A24" s="114" t="s">
        <v>66</v>
      </c>
      <c r="B24" s="36" t="s">
        <v>102</v>
      </c>
      <c r="C24" s="25">
        <v>90106</v>
      </c>
      <c r="D24" s="25" t="s">
        <v>20</v>
      </c>
      <c r="E24" s="113">
        <v>422.55</v>
      </c>
      <c r="F24" s="223" t="s">
        <v>144</v>
      </c>
      <c r="G24" s="224"/>
    </row>
    <row r="25" spans="1:7" s="13" customFormat="1" ht="73.5" customHeight="1">
      <c r="A25" s="144" t="s">
        <v>67</v>
      </c>
      <c r="B25" s="139" t="s">
        <v>103</v>
      </c>
      <c r="C25" s="144">
        <v>93379</v>
      </c>
      <c r="D25" s="144" t="s">
        <v>20</v>
      </c>
      <c r="E25" s="146">
        <v>363.3</v>
      </c>
      <c r="F25" s="229" t="s">
        <v>145</v>
      </c>
      <c r="G25" s="230"/>
    </row>
    <row r="26" spans="1:7" s="13" customFormat="1" ht="99.75" customHeight="1">
      <c r="A26" s="116" t="s">
        <v>158</v>
      </c>
      <c r="B26" s="24" t="s">
        <v>159</v>
      </c>
      <c r="C26" s="116">
        <v>79482</v>
      </c>
      <c r="D26" s="116" t="s">
        <v>20</v>
      </c>
      <c r="E26" s="117">
        <v>118.74</v>
      </c>
      <c r="F26" s="221" t="s">
        <v>160</v>
      </c>
      <c r="G26" s="221"/>
    </row>
    <row r="27" spans="1:7" s="13" customFormat="1" ht="63.75" customHeight="1">
      <c r="A27" s="141" t="s">
        <v>161</v>
      </c>
      <c r="B27" s="142" t="s">
        <v>105</v>
      </c>
      <c r="C27" s="141" t="s">
        <v>74</v>
      </c>
      <c r="D27" s="141" t="s">
        <v>76</v>
      </c>
      <c r="E27" s="143">
        <v>1056</v>
      </c>
      <c r="F27" s="222" t="s">
        <v>162</v>
      </c>
      <c r="G27" s="222"/>
    </row>
    <row r="28" spans="1:7" s="13" customFormat="1" ht="65.25" customHeight="1">
      <c r="A28" s="114" t="s">
        <v>70</v>
      </c>
      <c r="B28" s="36" t="s">
        <v>106</v>
      </c>
      <c r="C28" s="114" t="s">
        <v>75</v>
      </c>
      <c r="D28" s="114" t="s">
        <v>20</v>
      </c>
      <c r="E28" s="115">
        <v>1263.09</v>
      </c>
      <c r="F28" s="219" t="s">
        <v>163</v>
      </c>
      <c r="G28" s="220"/>
    </row>
    <row r="29" spans="1:7" s="13" customFormat="1" ht="25.5" customHeight="1">
      <c r="A29" s="25" t="s">
        <v>71</v>
      </c>
      <c r="B29" s="23" t="s">
        <v>107</v>
      </c>
      <c r="C29" s="25">
        <v>97912</v>
      </c>
      <c r="D29" s="25" t="s">
        <v>77</v>
      </c>
      <c r="E29" s="113">
        <v>6315.45</v>
      </c>
      <c r="F29" s="223" t="s">
        <v>146</v>
      </c>
      <c r="G29" s="224"/>
    </row>
    <row r="30" spans="1:7" s="13" customFormat="1" ht="63.75" customHeight="1">
      <c r="A30" s="111" t="s">
        <v>72</v>
      </c>
      <c r="B30" s="35" t="s">
        <v>108</v>
      </c>
      <c r="C30" s="111">
        <v>72882</v>
      </c>
      <c r="D30" s="111" t="s">
        <v>77</v>
      </c>
      <c r="E30" s="112">
        <v>6731.25</v>
      </c>
      <c r="F30" s="225" t="s">
        <v>147</v>
      </c>
      <c r="G30" s="226"/>
    </row>
    <row r="31" spans="1:7" s="13" customFormat="1" ht="12.75">
      <c r="A31" s="6" t="s">
        <v>23</v>
      </c>
      <c r="B31" s="108" t="s">
        <v>78</v>
      </c>
      <c r="C31" s="109"/>
      <c r="D31" s="109"/>
      <c r="E31" s="109"/>
      <c r="F31" s="109"/>
      <c r="G31" s="110"/>
    </row>
    <row r="32" spans="1:8" s="13" customFormat="1" ht="36.75" customHeight="1">
      <c r="A32" s="114" t="s">
        <v>79</v>
      </c>
      <c r="B32" s="36" t="s">
        <v>109</v>
      </c>
      <c r="C32" s="114">
        <v>95565</v>
      </c>
      <c r="D32" s="114" t="s">
        <v>21</v>
      </c>
      <c r="E32" s="115">
        <v>313</v>
      </c>
      <c r="F32" s="227" t="s">
        <v>148</v>
      </c>
      <c r="G32" s="228"/>
      <c r="H32" s="165"/>
    </row>
    <row r="33" spans="1:7" s="13" customFormat="1" ht="36.75" customHeight="1">
      <c r="A33" s="25" t="s">
        <v>80</v>
      </c>
      <c r="B33" s="23" t="s">
        <v>127</v>
      </c>
      <c r="C33" s="25">
        <v>98415</v>
      </c>
      <c r="D33" s="25" t="s">
        <v>85</v>
      </c>
      <c r="E33" s="113">
        <v>4</v>
      </c>
      <c r="F33" s="223" t="s">
        <v>149</v>
      </c>
      <c r="G33" s="224"/>
    </row>
    <row r="34" spans="1:7" s="13" customFormat="1" ht="45">
      <c r="A34" s="114" t="s">
        <v>81</v>
      </c>
      <c r="B34" s="36" t="s">
        <v>110</v>
      </c>
      <c r="C34" s="114">
        <v>83627</v>
      </c>
      <c r="D34" s="114" t="s">
        <v>85</v>
      </c>
      <c r="E34" s="115">
        <v>4</v>
      </c>
      <c r="F34" s="219" t="s">
        <v>150</v>
      </c>
      <c r="G34" s="220"/>
    </row>
    <row r="35" spans="1:7" s="13" customFormat="1" ht="37.5" customHeight="1">
      <c r="A35" s="25" t="s">
        <v>82</v>
      </c>
      <c r="B35" s="36" t="s">
        <v>128</v>
      </c>
      <c r="C35" s="25">
        <v>73714</v>
      </c>
      <c r="D35" s="25" t="s">
        <v>85</v>
      </c>
      <c r="E35" s="113">
        <v>20</v>
      </c>
      <c r="F35" s="223" t="s">
        <v>151</v>
      </c>
      <c r="G35" s="224"/>
    </row>
    <row r="36" spans="1:7" s="13" customFormat="1" ht="37.5" customHeight="1">
      <c r="A36" s="25" t="s">
        <v>84</v>
      </c>
      <c r="B36" s="145" t="s">
        <v>153</v>
      </c>
      <c r="C36" s="25" t="s">
        <v>115</v>
      </c>
      <c r="D36" s="25" t="s">
        <v>85</v>
      </c>
      <c r="E36" s="113">
        <v>4</v>
      </c>
      <c r="F36" s="223" t="s">
        <v>152</v>
      </c>
      <c r="G36" s="224"/>
    </row>
    <row r="37" spans="1:7" s="13" customFormat="1" ht="12.75">
      <c r="A37" s="6" t="s">
        <v>24</v>
      </c>
      <c r="B37" s="108" t="s">
        <v>86</v>
      </c>
      <c r="C37" s="109"/>
      <c r="D37" s="109"/>
      <c r="E37" s="109"/>
      <c r="F37" s="109"/>
      <c r="G37" s="110"/>
    </row>
    <row r="38" spans="1:7" s="13" customFormat="1" ht="33.75" customHeight="1">
      <c r="A38" s="114" t="s">
        <v>87</v>
      </c>
      <c r="B38" s="36" t="s">
        <v>130</v>
      </c>
      <c r="C38" s="114" t="s">
        <v>90</v>
      </c>
      <c r="D38" s="114" t="s">
        <v>19</v>
      </c>
      <c r="E38" s="115">
        <v>2766.44</v>
      </c>
      <c r="F38" s="227" t="s">
        <v>154</v>
      </c>
      <c r="G38" s="228"/>
    </row>
    <row r="39" spans="1:7" s="13" customFormat="1" ht="25.5" customHeight="1">
      <c r="A39" s="25" t="s">
        <v>88</v>
      </c>
      <c r="B39" s="23" t="s">
        <v>155</v>
      </c>
      <c r="C39" s="25">
        <v>96396</v>
      </c>
      <c r="D39" s="25" t="s">
        <v>20</v>
      </c>
      <c r="E39" s="113">
        <v>276.64</v>
      </c>
      <c r="F39" s="223" t="s">
        <v>156</v>
      </c>
      <c r="G39" s="224"/>
    </row>
    <row r="40" spans="1:7" s="13" customFormat="1" ht="25.5" customHeight="1">
      <c r="A40" s="111" t="s">
        <v>89</v>
      </c>
      <c r="B40" s="35" t="s">
        <v>131</v>
      </c>
      <c r="C40" s="111">
        <v>94265</v>
      </c>
      <c r="D40" s="111" t="s">
        <v>21</v>
      </c>
      <c r="E40" s="112">
        <v>874.87</v>
      </c>
      <c r="F40" s="225" t="s">
        <v>157</v>
      </c>
      <c r="G40" s="226"/>
    </row>
    <row r="41" spans="1:7" s="13" customFormat="1" ht="12.75">
      <c r="A41" s="15"/>
      <c r="B41" s="10"/>
      <c r="C41" s="12"/>
      <c r="D41" s="12"/>
      <c r="G41" s="14"/>
    </row>
    <row r="42" spans="1:7" s="13" customFormat="1" ht="12.75">
      <c r="A42" s="15"/>
      <c r="B42" s="10"/>
      <c r="C42" s="12"/>
      <c r="D42" s="12"/>
      <c r="G42" s="14"/>
    </row>
    <row r="43" spans="1:7" s="13" customFormat="1" ht="12.75">
      <c r="A43" s="15"/>
      <c r="B43" s="10"/>
      <c r="C43" s="12"/>
      <c r="D43" s="12"/>
      <c r="G43" s="14"/>
    </row>
    <row r="44" spans="1:7" s="13" customFormat="1" ht="12.75">
      <c r="A44" s="15"/>
      <c r="B44" s="10"/>
      <c r="C44" s="12"/>
      <c r="D44" s="12"/>
      <c r="G44" s="14"/>
    </row>
    <row r="45" spans="1:7" s="13" customFormat="1" ht="12.75">
      <c r="A45" s="15"/>
      <c r="B45" s="10"/>
      <c r="C45" s="12"/>
      <c r="D45" s="12"/>
      <c r="G45" s="14"/>
    </row>
    <row r="46" spans="1:7" s="13" customFormat="1" ht="12.75">
      <c r="A46" s="15"/>
      <c r="B46" s="10"/>
      <c r="C46" s="12"/>
      <c r="D46" s="12"/>
      <c r="G46" s="14"/>
    </row>
    <row r="47" spans="1:7" s="13" customFormat="1" ht="12.75">
      <c r="A47" s="15"/>
      <c r="B47" s="10"/>
      <c r="C47" s="12"/>
      <c r="D47" s="12"/>
      <c r="G47" s="14"/>
    </row>
    <row r="48" spans="1:7" s="13" customFormat="1" ht="12.75">
      <c r="A48" s="15"/>
      <c r="B48" s="10"/>
      <c r="C48" s="12"/>
      <c r="D48" s="12"/>
      <c r="G48" s="14"/>
    </row>
    <row r="49" spans="1:7" s="13" customFormat="1" ht="12.75">
      <c r="A49" s="15"/>
      <c r="B49" s="10"/>
      <c r="C49" s="12"/>
      <c r="D49" s="12"/>
      <c r="G49" s="14"/>
    </row>
    <row r="50" spans="1:7" s="13" customFormat="1" ht="12.75">
      <c r="A50" s="15"/>
      <c r="B50" s="10"/>
      <c r="C50" s="12"/>
      <c r="D50" s="12"/>
      <c r="G50" s="14"/>
    </row>
    <row r="51" spans="1:7" s="13" customFormat="1" ht="12.75">
      <c r="A51" s="15"/>
      <c r="B51" s="10"/>
      <c r="C51" s="12"/>
      <c r="D51" s="12"/>
      <c r="G51" s="14"/>
    </row>
    <row r="52" spans="1:7" s="13" customFormat="1" ht="12.75">
      <c r="A52" s="15"/>
      <c r="B52" s="10"/>
      <c r="C52" s="12"/>
      <c r="D52" s="12"/>
      <c r="G52" s="14"/>
    </row>
    <row r="53" spans="1:7" s="13" customFormat="1" ht="12.75">
      <c r="A53" s="15"/>
      <c r="B53" s="10"/>
      <c r="C53" s="12"/>
      <c r="D53" s="12"/>
      <c r="G53" s="14"/>
    </row>
    <row r="54" spans="1:7" s="13" customFormat="1" ht="12.75">
      <c r="A54" s="15"/>
      <c r="B54" s="10"/>
      <c r="C54" s="12"/>
      <c r="D54" s="12"/>
      <c r="G54" s="14"/>
    </row>
    <row r="55" spans="1:7" s="13" customFormat="1" ht="12.75">
      <c r="A55" s="15"/>
      <c r="B55" s="10"/>
      <c r="C55" s="12"/>
      <c r="D55" s="12"/>
      <c r="G55" s="14"/>
    </row>
    <row r="56" spans="1:7" s="13" customFormat="1" ht="12.75">
      <c r="A56" s="15"/>
      <c r="B56" s="10"/>
      <c r="C56" s="12"/>
      <c r="D56" s="12"/>
      <c r="G56" s="14"/>
    </row>
    <row r="57" spans="1:7" s="13" customFormat="1" ht="12.75">
      <c r="A57" s="15"/>
      <c r="B57" s="10"/>
      <c r="C57" s="12"/>
      <c r="D57" s="12"/>
      <c r="G57" s="14"/>
    </row>
    <row r="58" spans="1:7" s="13" customFormat="1" ht="12.75">
      <c r="A58" s="15"/>
      <c r="B58" s="10"/>
      <c r="C58" s="12"/>
      <c r="D58" s="12"/>
      <c r="G58" s="14"/>
    </row>
    <row r="59" spans="1:7" s="13" customFormat="1" ht="12.75">
      <c r="A59" s="15"/>
      <c r="B59" s="10"/>
      <c r="C59" s="12"/>
      <c r="D59" s="12"/>
      <c r="G59" s="14"/>
    </row>
    <row r="60" spans="1:7" s="13" customFormat="1" ht="12.75">
      <c r="A60" s="15"/>
      <c r="B60" s="10"/>
      <c r="C60" s="12"/>
      <c r="D60" s="12"/>
      <c r="G60" s="14"/>
    </row>
    <row r="61" spans="1:7" s="13" customFormat="1" ht="12.75">
      <c r="A61" s="15"/>
      <c r="B61" s="10"/>
      <c r="C61" s="12"/>
      <c r="D61" s="12"/>
      <c r="G61" s="14"/>
    </row>
    <row r="62" spans="1:7" s="13" customFormat="1" ht="12.75">
      <c r="A62" s="15"/>
      <c r="B62" s="10"/>
      <c r="C62" s="12"/>
      <c r="D62" s="12"/>
      <c r="G62" s="14"/>
    </row>
    <row r="63" spans="1:7" s="13" customFormat="1" ht="12.75">
      <c r="A63" s="15"/>
      <c r="B63" s="10"/>
      <c r="C63" s="12"/>
      <c r="D63" s="12"/>
      <c r="G63" s="14"/>
    </row>
    <row r="64" spans="1:7" s="13" customFormat="1" ht="12.75">
      <c r="A64" s="15"/>
      <c r="B64" s="10"/>
      <c r="C64" s="12"/>
      <c r="D64" s="12"/>
      <c r="G64" s="14"/>
    </row>
    <row r="65" spans="1:7" s="13" customFormat="1" ht="12.75">
      <c r="A65" s="15"/>
      <c r="B65" s="10"/>
      <c r="C65" s="12"/>
      <c r="D65" s="12"/>
      <c r="G65" s="14"/>
    </row>
    <row r="66" spans="1:7" s="13" customFormat="1" ht="12.75">
      <c r="A66" s="15"/>
      <c r="B66" s="10"/>
      <c r="C66" s="12"/>
      <c r="D66" s="12"/>
      <c r="G66" s="14"/>
    </row>
    <row r="67" spans="1:7" s="13" customFormat="1" ht="12.75">
      <c r="A67" s="15"/>
      <c r="B67" s="10"/>
      <c r="C67" s="12"/>
      <c r="D67" s="12"/>
      <c r="G67" s="14"/>
    </row>
    <row r="68" spans="1:7" s="13" customFormat="1" ht="12.75">
      <c r="A68" s="15"/>
      <c r="B68" s="10"/>
      <c r="C68" s="12"/>
      <c r="D68" s="12"/>
      <c r="G68" s="14"/>
    </row>
    <row r="69" spans="1:7" s="13" customFormat="1" ht="12.75">
      <c r="A69" s="15"/>
      <c r="B69" s="10"/>
      <c r="C69" s="12"/>
      <c r="D69" s="12"/>
      <c r="G69" s="14"/>
    </row>
    <row r="70" spans="1:7" s="13" customFormat="1" ht="12.75">
      <c r="A70" s="15"/>
      <c r="B70" s="10"/>
      <c r="C70" s="12"/>
      <c r="D70" s="12"/>
      <c r="G70" s="14"/>
    </row>
    <row r="71" spans="1:7" s="13" customFormat="1" ht="12.75">
      <c r="A71" s="15"/>
      <c r="B71" s="10"/>
      <c r="C71" s="12"/>
      <c r="D71" s="12"/>
      <c r="G71" s="14"/>
    </row>
    <row r="72" spans="1:7" s="13" customFormat="1" ht="12.75">
      <c r="A72" s="15"/>
      <c r="B72" s="10"/>
      <c r="C72" s="12"/>
      <c r="D72" s="12"/>
      <c r="G72" s="14"/>
    </row>
    <row r="73" spans="1:7" s="13" customFormat="1" ht="12.75">
      <c r="A73" s="15"/>
      <c r="B73" s="10"/>
      <c r="C73" s="12"/>
      <c r="D73" s="12"/>
      <c r="G73" s="14"/>
    </row>
  </sheetData>
  <sheetProtection/>
  <mergeCells count="31">
    <mergeCell ref="A6:G6"/>
    <mergeCell ref="A7:G7"/>
    <mergeCell ref="A8:F8"/>
    <mergeCell ref="B10:G10"/>
    <mergeCell ref="F23:G23"/>
    <mergeCell ref="F12:G12"/>
    <mergeCell ref="F22:G22"/>
    <mergeCell ref="F14:G14"/>
    <mergeCell ref="F9:G9"/>
    <mergeCell ref="F19:G19"/>
    <mergeCell ref="F15:G15"/>
    <mergeCell ref="F13:G13"/>
    <mergeCell ref="F33:G33"/>
    <mergeCell ref="F40:G40"/>
    <mergeCell ref="F38:G38"/>
    <mergeCell ref="F39:G39"/>
    <mergeCell ref="F32:G32"/>
    <mergeCell ref="F25:G25"/>
    <mergeCell ref="F34:G34"/>
    <mergeCell ref="F36:G36"/>
    <mergeCell ref="F29:G29"/>
    <mergeCell ref="F30:G30"/>
    <mergeCell ref="F17:G17"/>
    <mergeCell ref="F18:G18"/>
    <mergeCell ref="F21:G21"/>
    <mergeCell ref="F16:G16"/>
    <mergeCell ref="F28:G28"/>
    <mergeCell ref="F26:G26"/>
    <mergeCell ref="F27:G27"/>
    <mergeCell ref="F24:G24"/>
    <mergeCell ref="F35:G35"/>
  </mergeCells>
  <printOptions horizontalCentered="1"/>
  <pageMargins left="0.2362204724409449" right="0.1968503937007874" top="0.31496062992125984" bottom="0.5905511811023623" header="0.07874015748031496" footer="0.5905511811023623"/>
  <pageSetup horizontalDpi="300" verticalDpi="300" orientation="portrait" paperSize="9" scale="90" r:id="rId2"/>
  <headerFooter alignWithMargins="0">
    <oddFooter>&amp;C&amp;6Página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Merino</dc:creator>
  <cp:keywords/>
  <dc:description/>
  <cp:lastModifiedBy>carsil</cp:lastModifiedBy>
  <cp:lastPrinted>2019-09-09T17:47:38Z</cp:lastPrinted>
  <dcterms:created xsi:type="dcterms:W3CDTF">1997-06-23T22:50:06Z</dcterms:created>
  <dcterms:modified xsi:type="dcterms:W3CDTF">2019-10-15T18:44:08Z</dcterms:modified>
  <cp:category/>
  <cp:version/>
  <cp:contentType/>
  <cp:contentStatus/>
</cp:coreProperties>
</file>